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STRA-01\U80818821\data\Documents\Transfert Imperia\"/>
    </mc:Choice>
  </mc:AlternateContent>
  <bookViews>
    <workbookView xWindow="30" yWindow="15" windowWidth="25200" windowHeight="12315" tabRatio="813"/>
  </bookViews>
  <sheets>
    <sheet name="Aperçu" sheetId="11" r:id="rId1"/>
    <sheet name="Soumissionnaire A" sheetId="17" r:id="rId2"/>
    <sheet name="Soumissionnaire B" sheetId="19" r:id="rId3"/>
    <sheet name="Soumissionnaire C" sheetId="20" r:id="rId4"/>
    <sheet name="Soumissionnaire D" sheetId="21" r:id="rId5"/>
    <sheet name="Soumissionnaire E" sheetId="22" r:id="rId6"/>
    <sheet name="Soumissionnaire F" sheetId="23" r:id="rId7"/>
    <sheet name="Soumissionnaire G" sheetId="24" r:id="rId8"/>
    <sheet name="Soumissionnaire H" sheetId="25" r:id="rId9"/>
    <sheet name="Soumissionnaire I" sheetId="27" r:id="rId10"/>
    <sheet name="Soumissionnaire J" sheetId="28" r:id="rId11"/>
    <sheet name="Soumissionnaire K" sheetId="29" r:id="rId12"/>
    <sheet name="Soumissionnaire L" sheetId="26" r:id="rId13"/>
    <sheet name="Prix de l'offre révisé" sheetId="12" r:id="rId14"/>
    <sheet name="Aperçu anonyme" sheetId="30" r:id="rId15"/>
  </sheets>
  <externalReferences>
    <externalReference r:id="rId16"/>
  </externalReferences>
  <definedNames>
    <definedName name="_xlnm.Print_Area" localSheetId="0">Aperçu!$A$1:$AC$76</definedName>
    <definedName name="_xlnm.Print_Area" localSheetId="14">'Aperçu anonyme'!$A$1:$AB$44</definedName>
    <definedName name="_xlnm.Print_Area" localSheetId="1">'Soumissionnaire A'!$A$1:$H$48</definedName>
    <definedName name="_xlnm.Print_Area" localSheetId="2">'Soumissionnaire B'!$A$1:$H$48</definedName>
    <definedName name="_xlnm.Print_Area" localSheetId="3">'Soumissionnaire C'!$A$1:$H$48</definedName>
    <definedName name="_xlnm.Print_Area" localSheetId="4">'Soumissionnaire D'!$A$1:$H$48</definedName>
    <definedName name="_xlnm.Print_Area" localSheetId="5">'Soumissionnaire E'!$A$1:$H$48</definedName>
    <definedName name="_xlnm.Print_Area" localSheetId="6">'Soumissionnaire F'!$A$1:$H$48</definedName>
    <definedName name="_xlnm.Print_Area" localSheetId="7">'Soumissionnaire G'!$A$1:$H$48</definedName>
    <definedName name="_xlnm.Print_Area" localSheetId="8">'Soumissionnaire H'!$A$1:$H$48</definedName>
    <definedName name="_xlnm.Print_Area" localSheetId="9">'Soumissionnaire I'!$A$1:$H$48</definedName>
    <definedName name="_xlnm.Print_Area" localSheetId="10">'Soumissionnaire J'!$A$1:$H$48</definedName>
    <definedName name="_xlnm.Print_Area" localSheetId="11">'Soumissionnaire K'!$A$1:$H$48</definedName>
    <definedName name="_xlnm.Print_Area" localSheetId="12">'Soumissionnaire L'!$A$1:$H$48</definedName>
    <definedName name="EK_Firma1">[1]Evaluation!$S$19:$S$30</definedName>
    <definedName name="EK_Firma2">[1]Evaluation!$T$19:$T$30</definedName>
    <definedName name="EK_Firma3">[1]Evaluation!$U$19:$U$30</definedName>
    <definedName name="EK_Firma4">[1]Evaluation!$V$19:$V$30</definedName>
    <definedName name="EK_Firma5">[1]Evaluation!$W$19:$W$30</definedName>
    <definedName name="EK_Firma6">[1]Evaluation!$X$19:$X$30</definedName>
    <definedName name="Z_BC219B6A_E003_49AF_969C_7F7661FDB134_.wvu.PrintArea" localSheetId="0" hidden="1">Aperçu!$A$1:$AC$56</definedName>
    <definedName name="Z_BC219B6A_E003_49AF_969C_7F7661FDB134_.wvu.PrintArea" localSheetId="14" hidden="1">'Aperçu anonyme'!$A$1:$AB$37</definedName>
    <definedName name="Z_BC219B6A_E003_49AF_969C_7F7661FDB134_.wvu.PrintArea" localSheetId="1" hidden="1">'Soumissionnaire A'!$A$1:$Y$77</definedName>
    <definedName name="Z_BC219B6A_E003_49AF_969C_7F7661FDB134_.wvu.PrintArea" localSheetId="2" hidden="1">'Soumissionnaire B'!$A$1:$Y$76</definedName>
    <definedName name="Z_BC219B6A_E003_49AF_969C_7F7661FDB134_.wvu.PrintArea" localSheetId="3" hidden="1">'Soumissionnaire C'!$A$1:$Y$73</definedName>
    <definedName name="Z_BC219B6A_E003_49AF_969C_7F7661FDB134_.wvu.PrintArea" localSheetId="4" hidden="1">'Soumissionnaire D'!$A$1:$Y$73</definedName>
    <definedName name="Z_BC219B6A_E003_49AF_969C_7F7661FDB134_.wvu.PrintArea" localSheetId="5" hidden="1">'Soumissionnaire E'!$A$1:$Y$73</definedName>
    <definedName name="Z_BC219B6A_E003_49AF_969C_7F7661FDB134_.wvu.PrintArea" localSheetId="6" hidden="1">'Soumissionnaire F'!$A$1:$Y$73</definedName>
    <definedName name="Z_BC219B6A_E003_49AF_969C_7F7661FDB134_.wvu.PrintArea" localSheetId="7" hidden="1">'Soumissionnaire G'!$A$1:$Y$73</definedName>
    <definedName name="Z_BC219B6A_E003_49AF_969C_7F7661FDB134_.wvu.PrintArea" localSheetId="8" hidden="1">'Soumissionnaire H'!$A$1:$Y$73</definedName>
    <definedName name="Z_BC219B6A_E003_49AF_969C_7F7661FDB134_.wvu.PrintArea" localSheetId="9" hidden="1">'Soumissionnaire I'!$A$1:$Y$73</definedName>
    <definedName name="Z_BC219B6A_E003_49AF_969C_7F7661FDB134_.wvu.PrintArea" localSheetId="10" hidden="1">'Soumissionnaire J'!$A$1:$Y$73</definedName>
    <definedName name="Z_BC219B6A_E003_49AF_969C_7F7661FDB134_.wvu.PrintArea" localSheetId="11" hidden="1">'Soumissionnaire K'!$A$1:$Y$73</definedName>
    <definedName name="Z_BC219B6A_E003_49AF_969C_7F7661FDB134_.wvu.PrintArea" localSheetId="12" hidden="1">'Soumissionnaire L'!$A$1:$Y$73</definedName>
  </definedNames>
  <calcPr calcId="152511" fullPrecision="0"/>
  <customWorkbookViews>
    <customWorkbookView name="M. Fasnacht - Persönliche Ansicht" guid="{BC219B6A-E003-49AF-969C-7F7661FDB134}" mergeInterval="0" personalView="1" maximized="1" windowWidth="1002" windowHeight="554" tabRatio="661" activeSheetId="4"/>
  </customWorkbookViews>
</workbook>
</file>

<file path=xl/calcChain.xml><?xml version="1.0" encoding="utf-8"?>
<calcChain xmlns="http://schemas.openxmlformats.org/spreadsheetml/2006/main">
  <c r="H36" i="30" l="1"/>
  <c r="J36" i="30"/>
  <c r="L36" i="30"/>
  <c r="N36" i="30"/>
  <c r="P36" i="30"/>
  <c r="R36" i="30"/>
  <c r="T36" i="30"/>
  <c r="V36" i="30"/>
  <c r="X36" i="30"/>
  <c r="Z36" i="30"/>
  <c r="AB36" i="30"/>
  <c r="C11" i="30"/>
  <c r="C12" i="30"/>
  <c r="C13" i="30"/>
  <c r="C14" i="30"/>
  <c r="C15" i="30"/>
  <c r="C17" i="30"/>
  <c r="C18" i="30"/>
  <c r="C19" i="30"/>
  <c r="C20" i="30"/>
  <c r="C21" i="30"/>
  <c r="C22" i="30"/>
  <c r="C24" i="30"/>
  <c r="C25" i="30"/>
  <c r="C26" i="30"/>
  <c r="C27" i="30"/>
  <c r="C29" i="30"/>
  <c r="C30" i="30"/>
  <c r="C31" i="30"/>
  <c r="C9" i="30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B22" i="26"/>
  <c r="A22" i="26"/>
  <c r="B13" i="26"/>
  <c r="B14" i="26"/>
  <c r="B15" i="26"/>
  <c r="B16" i="26"/>
  <c r="B17" i="26"/>
  <c r="B18" i="26"/>
  <c r="A13" i="26"/>
  <c r="A14" i="26"/>
  <c r="A15" i="26"/>
  <c r="A16" i="26"/>
  <c r="A17" i="26"/>
  <c r="A18" i="26"/>
  <c r="B12" i="26"/>
  <c r="A12" i="26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A39" i="29"/>
  <c r="A40" i="29"/>
  <c r="A41" i="29"/>
  <c r="A42" i="29"/>
  <c r="A43" i="29"/>
  <c r="A22" i="29"/>
  <c r="B13" i="29"/>
  <c r="B14" i="29"/>
  <c r="B15" i="29"/>
  <c r="B16" i="29"/>
  <c r="B17" i="29"/>
  <c r="B18" i="29"/>
  <c r="A13" i="29"/>
  <c r="A14" i="29"/>
  <c r="A15" i="29"/>
  <c r="A16" i="29"/>
  <c r="A17" i="29"/>
  <c r="A18" i="29"/>
  <c r="B12" i="29"/>
  <c r="A12" i="29"/>
  <c r="A43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A23" i="28"/>
  <c r="A24" i="28"/>
  <c r="A25" i="28"/>
  <c r="A26" i="28"/>
  <c r="A27" i="28"/>
  <c r="A28" i="28"/>
  <c r="A29" i="28"/>
  <c r="A30" i="28"/>
  <c r="A31" i="28"/>
  <c r="A32" i="28"/>
  <c r="A33" i="28"/>
  <c r="A34" i="28"/>
  <c r="A35" i="28"/>
  <c r="A36" i="28"/>
  <c r="A37" i="28"/>
  <c r="A38" i="28"/>
  <c r="A39" i="28"/>
  <c r="A40" i="28"/>
  <c r="A41" i="28"/>
  <c r="A42" i="28"/>
  <c r="B22" i="28"/>
  <c r="A22" i="28"/>
  <c r="B13" i="28"/>
  <c r="B14" i="28"/>
  <c r="B15" i="28"/>
  <c r="B16" i="28"/>
  <c r="B17" i="28"/>
  <c r="B18" i="28"/>
  <c r="B12" i="28"/>
  <c r="A13" i="28"/>
  <c r="A14" i="28"/>
  <c r="A15" i="28"/>
  <c r="A16" i="28"/>
  <c r="A17" i="28"/>
  <c r="A18" i="28"/>
  <c r="A12" i="28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22" i="27"/>
  <c r="B13" i="27"/>
  <c r="B14" i="27"/>
  <c r="B15" i="27"/>
  <c r="B16" i="27"/>
  <c r="B17" i="27"/>
  <c r="B18" i="27"/>
  <c r="B12" i="27"/>
  <c r="A13" i="27"/>
  <c r="A14" i="27"/>
  <c r="A15" i="27"/>
  <c r="A16" i="27"/>
  <c r="A17" i="27"/>
  <c r="A18" i="27"/>
  <c r="A12" i="27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A41" i="25"/>
  <c r="A42" i="25"/>
  <c r="A43" i="25"/>
  <c r="A22" i="25"/>
  <c r="B18" i="25"/>
  <c r="B13" i="25"/>
  <c r="B14" i="25"/>
  <c r="B15" i="25"/>
  <c r="B16" i="25"/>
  <c r="B17" i="25"/>
  <c r="B12" i="25"/>
  <c r="A13" i="25"/>
  <c r="A14" i="25"/>
  <c r="A15" i="25"/>
  <c r="A16" i="25"/>
  <c r="A17" i="25"/>
  <c r="A18" i="25"/>
  <c r="A12" i="25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22" i="24"/>
  <c r="B24" i="24"/>
  <c r="B25" i="24"/>
  <c r="B26" i="24"/>
  <c r="B27" i="24"/>
  <c r="B23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22" i="24"/>
  <c r="B13" i="24"/>
  <c r="B14" i="24"/>
  <c r="B15" i="24"/>
  <c r="B16" i="24"/>
  <c r="B17" i="24"/>
  <c r="B18" i="24"/>
  <c r="A13" i="24"/>
  <c r="A14" i="24"/>
  <c r="A15" i="24"/>
  <c r="A16" i="24"/>
  <c r="A17" i="24"/>
  <c r="A18" i="24"/>
  <c r="B12" i="24"/>
  <c r="A12" i="24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24" i="23"/>
  <c r="B25" i="23"/>
  <c r="B26" i="23"/>
  <c r="B27" i="23"/>
  <c r="B23" i="23"/>
  <c r="B22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23" i="23"/>
  <c r="A22" i="23"/>
  <c r="B13" i="23"/>
  <c r="B14" i="23"/>
  <c r="B15" i="23"/>
  <c r="B16" i="23"/>
  <c r="B17" i="23"/>
  <c r="B18" i="23"/>
  <c r="B12" i="23"/>
  <c r="A13" i="23"/>
  <c r="A14" i="23"/>
  <c r="A15" i="23"/>
  <c r="A16" i="23"/>
  <c r="A17" i="23"/>
  <c r="A18" i="23"/>
  <c r="A12" i="23"/>
  <c r="A4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23" i="22"/>
  <c r="B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22" i="22"/>
  <c r="B13" i="22"/>
  <c r="B14" i="22"/>
  <c r="B15" i="22"/>
  <c r="B16" i="22"/>
  <c r="B17" i="22"/>
  <c r="B18" i="22"/>
  <c r="B12" i="22"/>
  <c r="A13" i="22"/>
  <c r="A14" i="22"/>
  <c r="A15" i="22"/>
  <c r="A16" i="22"/>
  <c r="A17" i="22"/>
  <c r="A18" i="22"/>
  <c r="A12" i="22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23" i="21"/>
  <c r="B24" i="21"/>
  <c r="B25" i="21"/>
  <c r="B26" i="21"/>
  <c r="B27" i="21"/>
  <c r="B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22" i="21"/>
  <c r="B13" i="21"/>
  <c r="B14" i="21"/>
  <c r="B15" i="21"/>
  <c r="B16" i="21"/>
  <c r="B17" i="21"/>
  <c r="B18" i="21"/>
  <c r="B12" i="21"/>
  <c r="A13" i="21"/>
  <c r="A14" i="21"/>
  <c r="A15" i="21"/>
  <c r="A16" i="21"/>
  <c r="A17" i="21"/>
  <c r="A18" i="21"/>
  <c r="A12" i="21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23" i="20"/>
  <c r="B24" i="20"/>
  <c r="B25" i="20"/>
  <c r="B26" i="20"/>
  <c r="B27" i="20"/>
  <c r="B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22" i="20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22" i="19"/>
  <c r="B13" i="20" l="1"/>
  <c r="B14" i="20"/>
  <c r="B15" i="20"/>
  <c r="B16" i="20"/>
  <c r="B17" i="20"/>
  <c r="B18" i="20"/>
  <c r="B12" i="20"/>
  <c r="A13" i="20"/>
  <c r="A14" i="20"/>
  <c r="A15" i="20"/>
  <c r="A16" i="20"/>
  <c r="A17" i="20"/>
  <c r="A18" i="20"/>
  <c r="A12" i="20"/>
  <c r="B13" i="19"/>
  <c r="B14" i="19"/>
  <c r="B15" i="19"/>
  <c r="B16" i="19"/>
  <c r="B17" i="19"/>
  <c r="B18" i="19"/>
  <c r="A13" i="19"/>
  <c r="A14" i="19"/>
  <c r="A15" i="19"/>
  <c r="A16" i="19"/>
  <c r="A17" i="19"/>
  <c r="A18" i="19"/>
  <c r="A12" i="19"/>
  <c r="B12" i="19"/>
  <c r="B41" i="17"/>
  <c r="B42" i="17"/>
  <c r="B43" i="17"/>
  <c r="B40" i="17"/>
  <c r="A41" i="17"/>
  <c r="A42" i="17"/>
  <c r="A43" i="17"/>
  <c r="A40" i="17"/>
  <c r="A36" i="17"/>
  <c r="A37" i="17"/>
  <c r="A38" i="17"/>
  <c r="A39" i="17"/>
  <c r="B36" i="17"/>
  <c r="B37" i="17"/>
  <c r="B38" i="17"/>
  <c r="B39" i="17"/>
  <c r="B35" i="17"/>
  <c r="A35" i="17"/>
  <c r="A29" i="17"/>
  <c r="A30" i="17"/>
  <c r="A31" i="17"/>
  <c r="A32" i="17"/>
  <c r="A33" i="17"/>
  <c r="A34" i="17"/>
  <c r="B29" i="17"/>
  <c r="B30" i="17"/>
  <c r="B31" i="17"/>
  <c r="B32" i="17"/>
  <c r="B33" i="17"/>
  <c r="B34" i="17"/>
  <c r="B27" i="17"/>
  <c r="B26" i="17"/>
  <c r="B25" i="17"/>
  <c r="B24" i="17"/>
  <c r="A27" i="17"/>
  <c r="A26" i="17"/>
  <c r="A25" i="17"/>
  <c r="A24" i="17"/>
  <c r="A23" i="17"/>
  <c r="B23" i="17" l="1"/>
  <c r="A28" i="17"/>
  <c r="B28" i="17"/>
  <c r="B22" i="17"/>
  <c r="A22" i="17"/>
  <c r="B28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9" i="30"/>
  <c r="B30" i="30"/>
  <c r="B31" i="30"/>
  <c r="B10" i="30"/>
  <c r="B9" i="30"/>
  <c r="B8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8" i="30"/>
  <c r="A29" i="30"/>
  <c r="A30" i="30"/>
  <c r="A31" i="30"/>
  <c r="A10" i="30"/>
  <c r="A8" i="30"/>
  <c r="A1" i="30"/>
  <c r="F36" i="30" l="1"/>
  <c r="AA31" i="30"/>
  <c r="AB31" i="30" s="1"/>
  <c r="Y31" i="30"/>
  <c r="Z31" i="30" s="1"/>
  <c r="W31" i="30"/>
  <c r="X31" i="30" s="1"/>
  <c r="U31" i="30"/>
  <c r="V31" i="30" s="1"/>
  <c r="S31" i="30"/>
  <c r="T31" i="30" s="1"/>
  <c r="Q31" i="30"/>
  <c r="R31" i="30" s="1"/>
  <c r="O31" i="30"/>
  <c r="P31" i="30" s="1"/>
  <c r="M31" i="30"/>
  <c r="N31" i="30" s="1"/>
  <c r="K31" i="30"/>
  <c r="L31" i="30" s="1"/>
  <c r="I31" i="30"/>
  <c r="J31" i="30" s="1"/>
  <c r="G31" i="30"/>
  <c r="H31" i="30" s="1"/>
  <c r="E31" i="30"/>
  <c r="F31" i="30" s="1"/>
  <c r="AA30" i="30"/>
  <c r="AB30" i="30" s="1"/>
  <c r="Y30" i="30"/>
  <c r="Z30" i="30" s="1"/>
  <c r="W30" i="30"/>
  <c r="X30" i="30" s="1"/>
  <c r="U30" i="30"/>
  <c r="V30" i="30" s="1"/>
  <c r="S30" i="30"/>
  <c r="T30" i="30" s="1"/>
  <c r="Q30" i="30"/>
  <c r="R30" i="30" s="1"/>
  <c r="O30" i="30"/>
  <c r="P30" i="30" s="1"/>
  <c r="M30" i="30"/>
  <c r="N30" i="30" s="1"/>
  <c r="K30" i="30"/>
  <c r="L30" i="30" s="1"/>
  <c r="I30" i="30"/>
  <c r="J30" i="30" s="1"/>
  <c r="G30" i="30"/>
  <c r="H30" i="30" s="1"/>
  <c r="E30" i="30"/>
  <c r="F30" i="30" s="1"/>
  <c r="AA29" i="30"/>
  <c r="AB29" i="30" s="1"/>
  <c r="Y29" i="30"/>
  <c r="Z29" i="30" s="1"/>
  <c r="W29" i="30"/>
  <c r="X29" i="30" s="1"/>
  <c r="U29" i="30"/>
  <c r="V29" i="30" s="1"/>
  <c r="S29" i="30"/>
  <c r="T29" i="30" s="1"/>
  <c r="Q29" i="30"/>
  <c r="R29" i="30" s="1"/>
  <c r="O29" i="30"/>
  <c r="P29" i="30" s="1"/>
  <c r="M29" i="30"/>
  <c r="N29" i="30" s="1"/>
  <c r="K29" i="30"/>
  <c r="L29" i="30" s="1"/>
  <c r="I29" i="30"/>
  <c r="J29" i="30" s="1"/>
  <c r="G29" i="30"/>
  <c r="H29" i="30" s="1"/>
  <c r="E29" i="30"/>
  <c r="F29" i="30" s="1"/>
  <c r="AA27" i="30"/>
  <c r="AB27" i="30" s="1"/>
  <c r="Y27" i="30"/>
  <c r="Z27" i="30" s="1"/>
  <c r="W27" i="30"/>
  <c r="X27" i="30" s="1"/>
  <c r="U27" i="30"/>
  <c r="V27" i="30" s="1"/>
  <c r="S27" i="30"/>
  <c r="T27" i="30" s="1"/>
  <c r="Q27" i="30"/>
  <c r="R27" i="30" s="1"/>
  <c r="O27" i="30"/>
  <c r="P27" i="30" s="1"/>
  <c r="M27" i="30"/>
  <c r="N27" i="30" s="1"/>
  <c r="K27" i="30"/>
  <c r="L27" i="30" s="1"/>
  <c r="I27" i="30"/>
  <c r="J27" i="30" s="1"/>
  <c r="G27" i="30"/>
  <c r="H27" i="30" s="1"/>
  <c r="E27" i="30"/>
  <c r="F27" i="30" s="1"/>
  <c r="AA26" i="30"/>
  <c r="AB26" i="30" s="1"/>
  <c r="Y26" i="30"/>
  <c r="Z26" i="30" s="1"/>
  <c r="W26" i="30"/>
  <c r="X26" i="30" s="1"/>
  <c r="U26" i="30"/>
  <c r="V26" i="30" s="1"/>
  <c r="S26" i="30"/>
  <c r="T26" i="30" s="1"/>
  <c r="Q26" i="30"/>
  <c r="R26" i="30" s="1"/>
  <c r="O26" i="30"/>
  <c r="P26" i="30" s="1"/>
  <c r="M26" i="30"/>
  <c r="N26" i="30" s="1"/>
  <c r="K26" i="30"/>
  <c r="L26" i="30" s="1"/>
  <c r="I26" i="30"/>
  <c r="J26" i="30" s="1"/>
  <c r="G26" i="30"/>
  <c r="H26" i="30" s="1"/>
  <c r="E26" i="30"/>
  <c r="F26" i="30" s="1"/>
  <c r="AA25" i="30"/>
  <c r="AB25" i="30" s="1"/>
  <c r="Y25" i="30"/>
  <c r="Z25" i="30" s="1"/>
  <c r="W25" i="30"/>
  <c r="X25" i="30" s="1"/>
  <c r="U25" i="30"/>
  <c r="V25" i="30" s="1"/>
  <c r="S25" i="30"/>
  <c r="T25" i="30" s="1"/>
  <c r="Q25" i="30"/>
  <c r="R25" i="30" s="1"/>
  <c r="O25" i="30"/>
  <c r="P25" i="30" s="1"/>
  <c r="M25" i="30"/>
  <c r="N25" i="30" s="1"/>
  <c r="K25" i="30"/>
  <c r="L25" i="30" s="1"/>
  <c r="I25" i="30"/>
  <c r="J25" i="30" s="1"/>
  <c r="G25" i="30"/>
  <c r="H25" i="30" s="1"/>
  <c r="E25" i="30"/>
  <c r="F25" i="30" s="1"/>
  <c r="AA24" i="30"/>
  <c r="AB24" i="30" s="1"/>
  <c r="Y24" i="30"/>
  <c r="Z24" i="30" s="1"/>
  <c r="W24" i="30"/>
  <c r="X24" i="30" s="1"/>
  <c r="U24" i="30"/>
  <c r="V24" i="30" s="1"/>
  <c r="S24" i="30"/>
  <c r="T24" i="30" s="1"/>
  <c r="Q24" i="30"/>
  <c r="R24" i="30" s="1"/>
  <c r="O24" i="30"/>
  <c r="P24" i="30" s="1"/>
  <c r="M24" i="30"/>
  <c r="N24" i="30" s="1"/>
  <c r="K24" i="30"/>
  <c r="L24" i="30" s="1"/>
  <c r="I24" i="30"/>
  <c r="J24" i="30" s="1"/>
  <c r="G24" i="30"/>
  <c r="H24" i="30" s="1"/>
  <c r="E24" i="30"/>
  <c r="F24" i="30" s="1"/>
  <c r="AA22" i="30"/>
  <c r="AB22" i="30" s="1"/>
  <c r="Y22" i="30"/>
  <c r="Z22" i="30" s="1"/>
  <c r="W22" i="30"/>
  <c r="X22" i="30" s="1"/>
  <c r="U22" i="30"/>
  <c r="V22" i="30" s="1"/>
  <c r="S22" i="30"/>
  <c r="T22" i="30" s="1"/>
  <c r="Q22" i="30"/>
  <c r="R22" i="30" s="1"/>
  <c r="O22" i="30"/>
  <c r="P22" i="30" s="1"/>
  <c r="M22" i="30"/>
  <c r="N22" i="30" s="1"/>
  <c r="K22" i="30"/>
  <c r="L22" i="30" s="1"/>
  <c r="I22" i="30"/>
  <c r="J22" i="30" s="1"/>
  <c r="G22" i="30"/>
  <c r="H22" i="30" s="1"/>
  <c r="E22" i="30"/>
  <c r="F22" i="30" s="1"/>
  <c r="AA21" i="30"/>
  <c r="AB21" i="30" s="1"/>
  <c r="Y21" i="30"/>
  <c r="Z21" i="30" s="1"/>
  <c r="W21" i="30"/>
  <c r="X21" i="30" s="1"/>
  <c r="U21" i="30"/>
  <c r="V21" i="30" s="1"/>
  <c r="S21" i="30"/>
  <c r="T21" i="30" s="1"/>
  <c r="Q21" i="30"/>
  <c r="R21" i="30" s="1"/>
  <c r="O21" i="30"/>
  <c r="P21" i="30" s="1"/>
  <c r="M21" i="30"/>
  <c r="N21" i="30" s="1"/>
  <c r="K21" i="30"/>
  <c r="L21" i="30" s="1"/>
  <c r="I21" i="30"/>
  <c r="J21" i="30" s="1"/>
  <c r="G21" i="30"/>
  <c r="H21" i="30" s="1"/>
  <c r="E21" i="30"/>
  <c r="F21" i="30" s="1"/>
  <c r="AA20" i="30"/>
  <c r="AB20" i="30" s="1"/>
  <c r="Y20" i="30"/>
  <c r="Z20" i="30" s="1"/>
  <c r="W20" i="30"/>
  <c r="X20" i="30" s="1"/>
  <c r="U20" i="30"/>
  <c r="V20" i="30" s="1"/>
  <c r="S20" i="30"/>
  <c r="T20" i="30" s="1"/>
  <c r="Q20" i="30"/>
  <c r="R20" i="30" s="1"/>
  <c r="O20" i="30"/>
  <c r="P20" i="30" s="1"/>
  <c r="M20" i="30"/>
  <c r="N20" i="30" s="1"/>
  <c r="K20" i="30"/>
  <c r="L20" i="30" s="1"/>
  <c r="I20" i="30"/>
  <c r="J20" i="30" s="1"/>
  <c r="G20" i="30"/>
  <c r="H20" i="30" s="1"/>
  <c r="E20" i="30"/>
  <c r="F20" i="30" s="1"/>
  <c r="AA19" i="30"/>
  <c r="AB19" i="30" s="1"/>
  <c r="Y19" i="30"/>
  <c r="Z19" i="30" s="1"/>
  <c r="W19" i="30"/>
  <c r="X19" i="30" s="1"/>
  <c r="U19" i="30"/>
  <c r="V19" i="30" s="1"/>
  <c r="S19" i="30"/>
  <c r="T19" i="30" s="1"/>
  <c r="Q19" i="30"/>
  <c r="R19" i="30" s="1"/>
  <c r="O19" i="30"/>
  <c r="P19" i="30" s="1"/>
  <c r="M19" i="30"/>
  <c r="N19" i="30" s="1"/>
  <c r="K19" i="30"/>
  <c r="L19" i="30" s="1"/>
  <c r="I19" i="30"/>
  <c r="J19" i="30" s="1"/>
  <c r="G19" i="30"/>
  <c r="H19" i="30" s="1"/>
  <c r="E19" i="30"/>
  <c r="F19" i="30" s="1"/>
  <c r="AA18" i="30"/>
  <c r="AB18" i="30" s="1"/>
  <c r="Y18" i="30"/>
  <c r="Z18" i="30" s="1"/>
  <c r="W18" i="30"/>
  <c r="X18" i="30" s="1"/>
  <c r="U18" i="30"/>
  <c r="V18" i="30" s="1"/>
  <c r="S18" i="30"/>
  <c r="T18" i="30" s="1"/>
  <c r="Q18" i="30"/>
  <c r="R18" i="30" s="1"/>
  <c r="O18" i="30"/>
  <c r="P18" i="30" s="1"/>
  <c r="M18" i="30"/>
  <c r="N18" i="30" s="1"/>
  <c r="K18" i="30"/>
  <c r="L18" i="30" s="1"/>
  <c r="I18" i="30"/>
  <c r="J18" i="30" s="1"/>
  <c r="G18" i="30"/>
  <c r="H18" i="30" s="1"/>
  <c r="E18" i="30"/>
  <c r="F18" i="30" s="1"/>
  <c r="AA17" i="30"/>
  <c r="AB17" i="30" s="1"/>
  <c r="Y17" i="30"/>
  <c r="Z17" i="30" s="1"/>
  <c r="W17" i="30"/>
  <c r="X17" i="30" s="1"/>
  <c r="U17" i="30"/>
  <c r="V17" i="30" s="1"/>
  <c r="S17" i="30"/>
  <c r="T17" i="30" s="1"/>
  <c r="Q17" i="30"/>
  <c r="R17" i="30" s="1"/>
  <c r="O17" i="30"/>
  <c r="P17" i="30" s="1"/>
  <c r="M17" i="30"/>
  <c r="N17" i="30" s="1"/>
  <c r="K17" i="30"/>
  <c r="L17" i="30" s="1"/>
  <c r="I17" i="30"/>
  <c r="J17" i="30" s="1"/>
  <c r="G17" i="30"/>
  <c r="H17" i="30" s="1"/>
  <c r="E17" i="30"/>
  <c r="F17" i="30" s="1"/>
  <c r="AA15" i="30"/>
  <c r="AB15" i="30" s="1"/>
  <c r="Y15" i="30"/>
  <c r="Z15" i="30" s="1"/>
  <c r="W15" i="30"/>
  <c r="X15" i="30" s="1"/>
  <c r="U15" i="30"/>
  <c r="V15" i="30" s="1"/>
  <c r="S15" i="30"/>
  <c r="T15" i="30" s="1"/>
  <c r="Q15" i="30"/>
  <c r="R15" i="30" s="1"/>
  <c r="O15" i="30"/>
  <c r="P15" i="30" s="1"/>
  <c r="M15" i="30"/>
  <c r="N15" i="30" s="1"/>
  <c r="K15" i="30"/>
  <c r="L15" i="30" s="1"/>
  <c r="I15" i="30"/>
  <c r="J15" i="30" s="1"/>
  <c r="G15" i="30"/>
  <c r="H15" i="30" s="1"/>
  <c r="E15" i="30"/>
  <c r="F15" i="30" s="1"/>
  <c r="AA14" i="30"/>
  <c r="AB14" i="30" s="1"/>
  <c r="Y14" i="30"/>
  <c r="Z14" i="30" s="1"/>
  <c r="W14" i="30"/>
  <c r="X14" i="30" s="1"/>
  <c r="U14" i="30"/>
  <c r="V14" i="30" s="1"/>
  <c r="S14" i="30"/>
  <c r="T14" i="30" s="1"/>
  <c r="Q14" i="30"/>
  <c r="R14" i="30" s="1"/>
  <c r="O14" i="30"/>
  <c r="P14" i="30" s="1"/>
  <c r="M14" i="30"/>
  <c r="N14" i="30" s="1"/>
  <c r="K14" i="30"/>
  <c r="L14" i="30" s="1"/>
  <c r="I14" i="30"/>
  <c r="J14" i="30" s="1"/>
  <c r="G14" i="30"/>
  <c r="H14" i="30" s="1"/>
  <c r="E14" i="30"/>
  <c r="F14" i="30" s="1"/>
  <c r="AA13" i="30"/>
  <c r="AB13" i="30" s="1"/>
  <c r="Y13" i="30"/>
  <c r="Z13" i="30" s="1"/>
  <c r="W13" i="30"/>
  <c r="X13" i="30" s="1"/>
  <c r="U13" i="30"/>
  <c r="V13" i="30" s="1"/>
  <c r="S13" i="30"/>
  <c r="T13" i="30" s="1"/>
  <c r="Q13" i="30"/>
  <c r="R13" i="30" s="1"/>
  <c r="O13" i="30"/>
  <c r="P13" i="30" s="1"/>
  <c r="M13" i="30"/>
  <c r="N13" i="30" s="1"/>
  <c r="K13" i="30"/>
  <c r="L13" i="30" s="1"/>
  <c r="I13" i="30"/>
  <c r="J13" i="30" s="1"/>
  <c r="G13" i="30"/>
  <c r="H13" i="30" s="1"/>
  <c r="E13" i="30"/>
  <c r="F13" i="30" s="1"/>
  <c r="AA12" i="30"/>
  <c r="AB12" i="30" s="1"/>
  <c r="Y12" i="30"/>
  <c r="Z12" i="30" s="1"/>
  <c r="W12" i="30"/>
  <c r="X12" i="30" s="1"/>
  <c r="U12" i="30"/>
  <c r="V12" i="30" s="1"/>
  <c r="S12" i="30"/>
  <c r="T12" i="30" s="1"/>
  <c r="Q12" i="30"/>
  <c r="R12" i="30" s="1"/>
  <c r="O12" i="30"/>
  <c r="P12" i="30" s="1"/>
  <c r="M12" i="30"/>
  <c r="N12" i="30" s="1"/>
  <c r="K12" i="30"/>
  <c r="L12" i="30" s="1"/>
  <c r="I12" i="30"/>
  <c r="J12" i="30" s="1"/>
  <c r="G12" i="30"/>
  <c r="H12" i="30" s="1"/>
  <c r="E12" i="30"/>
  <c r="F12" i="30" s="1"/>
  <c r="AA11" i="30"/>
  <c r="AB11" i="30" s="1"/>
  <c r="Y11" i="30"/>
  <c r="Z11" i="30" s="1"/>
  <c r="W11" i="30"/>
  <c r="X11" i="30" s="1"/>
  <c r="U11" i="30"/>
  <c r="V11" i="30" s="1"/>
  <c r="S11" i="30"/>
  <c r="T11" i="30" s="1"/>
  <c r="Q11" i="30"/>
  <c r="R11" i="30" s="1"/>
  <c r="O11" i="30"/>
  <c r="P11" i="30" s="1"/>
  <c r="M11" i="30"/>
  <c r="N11" i="30" s="1"/>
  <c r="K11" i="30"/>
  <c r="L11" i="30" s="1"/>
  <c r="I11" i="30"/>
  <c r="J11" i="30" s="1"/>
  <c r="G11" i="30"/>
  <c r="H11" i="30" s="1"/>
  <c r="E11" i="30"/>
  <c r="F11" i="30" s="1"/>
  <c r="F23" i="20"/>
  <c r="H23" i="20" s="1"/>
  <c r="F24" i="20"/>
  <c r="H24" i="20" s="1"/>
  <c r="F25" i="20"/>
  <c r="H25" i="20" s="1"/>
  <c r="F26" i="20"/>
  <c r="H26" i="20" s="1"/>
  <c r="F27" i="20"/>
  <c r="H27" i="20" s="1"/>
  <c r="F29" i="20"/>
  <c r="H29" i="20" s="1"/>
  <c r="F30" i="20"/>
  <c r="H30" i="20" s="1"/>
  <c r="F31" i="20"/>
  <c r="H31" i="20" s="1"/>
  <c r="F32" i="20"/>
  <c r="H32" i="20" s="1"/>
  <c r="F33" i="20"/>
  <c r="H33" i="20" s="1"/>
  <c r="F34" i="20"/>
  <c r="H34" i="20" s="1"/>
  <c r="F36" i="20"/>
  <c r="H36" i="20" s="1"/>
  <c r="F37" i="20"/>
  <c r="H37" i="20" s="1"/>
  <c r="F38" i="20"/>
  <c r="H38" i="20" s="1"/>
  <c r="F39" i="20"/>
  <c r="H39" i="20" s="1"/>
  <c r="F41" i="20"/>
  <c r="H41" i="20" s="1"/>
  <c r="F42" i="20"/>
  <c r="H42" i="20" s="1"/>
  <c r="F43" i="20"/>
  <c r="H43" i="20" s="1"/>
  <c r="F43" i="19"/>
  <c r="H43" i="19" s="1"/>
  <c r="F42" i="19"/>
  <c r="H42" i="19" s="1"/>
  <c r="F41" i="19"/>
  <c r="H41" i="19" s="1"/>
  <c r="F39" i="19"/>
  <c r="H39" i="19" s="1"/>
  <c r="F38" i="19"/>
  <c r="H38" i="19" s="1"/>
  <c r="F37" i="19"/>
  <c r="H37" i="19" s="1"/>
  <c r="F36" i="19"/>
  <c r="H36" i="19" s="1"/>
  <c r="F34" i="19"/>
  <c r="H34" i="19" s="1"/>
  <c r="F33" i="19"/>
  <c r="H33" i="19" s="1"/>
  <c r="F32" i="19"/>
  <c r="H32" i="19" s="1"/>
  <c r="F31" i="19"/>
  <c r="H31" i="19" s="1"/>
  <c r="F30" i="19"/>
  <c r="H30" i="19" s="1"/>
  <c r="F29" i="19"/>
  <c r="H29" i="19" s="1"/>
  <c r="F27" i="19"/>
  <c r="H27" i="19" s="1"/>
  <c r="F26" i="19"/>
  <c r="H26" i="19" s="1"/>
  <c r="F25" i="19"/>
  <c r="H25" i="19" s="1"/>
  <c r="F24" i="19"/>
  <c r="H24" i="19" s="1"/>
  <c r="F23" i="19"/>
  <c r="H23" i="19" s="1"/>
  <c r="E38" i="11"/>
  <c r="F38" i="11" s="1"/>
  <c r="E37" i="11"/>
  <c r="F37" i="11" s="1"/>
  <c r="E36" i="11"/>
  <c r="F36" i="11" s="1"/>
  <c r="E34" i="11"/>
  <c r="F34" i="11" s="1"/>
  <c r="E33" i="11"/>
  <c r="F33" i="11" s="1"/>
  <c r="E32" i="11"/>
  <c r="F32" i="11" s="1"/>
  <c r="E31" i="11"/>
  <c r="F31" i="11" s="1"/>
  <c r="E29" i="11"/>
  <c r="F29" i="11" s="1"/>
  <c r="E28" i="11"/>
  <c r="F28" i="11" s="1"/>
  <c r="E27" i="11"/>
  <c r="F27" i="11" s="1"/>
  <c r="E26" i="11"/>
  <c r="F26" i="11" s="1"/>
  <c r="E25" i="11"/>
  <c r="F25" i="11" s="1"/>
  <c r="E24" i="11"/>
  <c r="F24" i="11" s="1"/>
  <c r="E22" i="11"/>
  <c r="F22" i="11" s="1"/>
  <c r="E21" i="11"/>
  <c r="F21" i="11" s="1"/>
  <c r="E20" i="11"/>
  <c r="F20" i="11" s="1"/>
  <c r="E19" i="11"/>
  <c r="F19" i="11" s="1"/>
  <c r="G38" i="11"/>
  <c r="H38" i="11" s="1"/>
  <c r="G37" i="11"/>
  <c r="H37" i="11" s="1"/>
  <c r="G36" i="11"/>
  <c r="H36" i="11" s="1"/>
  <c r="G34" i="11"/>
  <c r="H34" i="11" s="1"/>
  <c r="G33" i="11"/>
  <c r="H33" i="11" s="1"/>
  <c r="G32" i="11"/>
  <c r="H32" i="11" s="1"/>
  <c r="G31" i="11"/>
  <c r="H31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G22" i="11"/>
  <c r="H22" i="11" s="1"/>
  <c r="G21" i="11"/>
  <c r="H21" i="11" s="1"/>
  <c r="G20" i="11"/>
  <c r="H20" i="11" s="1"/>
  <c r="G19" i="11"/>
  <c r="H19" i="11" s="1"/>
  <c r="I38" i="11"/>
  <c r="J38" i="11" s="1"/>
  <c r="I37" i="11"/>
  <c r="J37" i="11" s="1"/>
  <c r="I36" i="11"/>
  <c r="J36" i="11" s="1"/>
  <c r="I34" i="11"/>
  <c r="J34" i="11" s="1"/>
  <c r="I33" i="11"/>
  <c r="J33" i="11" s="1"/>
  <c r="I32" i="11"/>
  <c r="J32" i="11" s="1"/>
  <c r="I31" i="11"/>
  <c r="J31" i="11" s="1"/>
  <c r="I29" i="11"/>
  <c r="J29" i="11" s="1"/>
  <c r="I28" i="11"/>
  <c r="J28" i="11" s="1"/>
  <c r="I27" i="11"/>
  <c r="J27" i="11" s="1"/>
  <c r="I26" i="11"/>
  <c r="J26" i="11" s="1"/>
  <c r="I25" i="11"/>
  <c r="J25" i="11" s="1"/>
  <c r="I24" i="11"/>
  <c r="J24" i="11" s="1"/>
  <c r="I22" i="11"/>
  <c r="J22" i="11" s="1"/>
  <c r="I21" i="11"/>
  <c r="J21" i="11" s="1"/>
  <c r="I20" i="11"/>
  <c r="J20" i="11" s="1"/>
  <c r="I19" i="11"/>
  <c r="J19" i="11" s="1"/>
  <c r="K38" i="11"/>
  <c r="L38" i="11" s="1"/>
  <c r="K37" i="11"/>
  <c r="L37" i="11" s="1"/>
  <c r="K36" i="11"/>
  <c r="L36" i="11" s="1"/>
  <c r="K34" i="11"/>
  <c r="L34" i="11" s="1"/>
  <c r="K33" i="11"/>
  <c r="L33" i="11" s="1"/>
  <c r="K32" i="11"/>
  <c r="L32" i="11" s="1"/>
  <c r="K31" i="11"/>
  <c r="L31" i="11" s="1"/>
  <c r="K29" i="11"/>
  <c r="L29" i="11" s="1"/>
  <c r="K28" i="11"/>
  <c r="L28" i="11" s="1"/>
  <c r="K27" i="11"/>
  <c r="L27" i="11" s="1"/>
  <c r="K26" i="11"/>
  <c r="L26" i="11" s="1"/>
  <c r="K25" i="11"/>
  <c r="L25" i="11" s="1"/>
  <c r="K24" i="11"/>
  <c r="L24" i="11" s="1"/>
  <c r="K22" i="11"/>
  <c r="L22" i="11" s="1"/>
  <c r="K21" i="11"/>
  <c r="L21" i="11" s="1"/>
  <c r="K20" i="11"/>
  <c r="L20" i="11" s="1"/>
  <c r="K19" i="11"/>
  <c r="L19" i="11" s="1"/>
  <c r="M38" i="11"/>
  <c r="N38" i="11" s="1"/>
  <c r="M37" i="11"/>
  <c r="N37" i="11" s="1"/>
  <c r="M36" i="11"/>
  <c r="N36" i="11" s="1"/>
  <c r="M34" i="11"/>
  <c r="N34" i="11" s="1"/>
  <c r="M33" i="11"/>
  <c r="N33" i="11" s="1"/>
  <c r="M32" i="11"/>
  <c r="N32" i="11" s="1"/>
  <c r="M31" i="11"/>
  <c r="N31" i="11" s="1"/>
  <c r="M29" i="11"/>
  <c r="N29" i="11" s="1"/>
  <c r="M28" i="11"/>
  <c r="N28" i="11" s="1"/>
  <c r="M27" i="11"/>
  <c r="N27" i="11" s="1"/>
  <c r="M26" i="11"/>
  <c r="N26" i="11" s="1"/>
  <c r="M25" i="11"/>
  <c r="N25" i="11" s="1"/>
  <c r="M24" i="11"/>
  <c r="N24" i="11" s="1"/>
  <c r="M22" i="11"/>
  <c r="N22" i="11" s="1"/>
  <c r="M21" i="11"/>
  <c r="N21" i="11" s="1"/>
  <c r="M20" i="11"/>
  <c r="N20" i="11" s="1"/>
  <c r="M19" i="11"/>
  <c r="N19" i="11" s="1"/>
  <c r="O38" i="11"/>
  <c r="P38" i="11" s="1"/>
  <c r="O37" i="11"/>
  <c r="P37" i="11" s="1"/>
  <c r="O36" i="11"/>
  <c r="P36" i="11" s="1"/>
  <c r="O34" i="11"/>
  <c r="P34" i="11" s="1"/>
  <c r="O33" i="11"/>
  <c r="P33" i="11" s="1"/>
  <c r="O32" i="11"/>
  <c r="P32" i="11" s="1"/>
  <c r="O31" i="11"/>
  <c r="P31" i="11" s="1"/>
  <c r="O29" i="11"/>
  <c r="P29" i="11" s="1"/>
  <c r="O28" i="11"/>
  <c r="P28" i="11" s="1"/>
  <c r="O27" i="11"/>
  <c r="P27" i="11" s="1"/>
  <c r="O26" i="11"/>
  <c r="P26" i="11" s="1"/>
  <c r="O25" i="11"/>
  <c r="P25" i="11" s="1"/>
  <c r="O24" i="11"/>
  <c r="P24" i="11" s="1"/>
  <c r="O22" i="11"/>
  <c r="P22" i="11" s="1"/>
  <c r="O21" i="11"/>
  <c r="P21" i="11" s="1"/>
  <c r="O20" i="11"/>
  <c r="P20" i="11" s="1"/>
  <c r="O19" i="11"/>
  <c r="P19" i="11" s="1"/>
  <c r="Q38" i="11"/>
  <c r="R38" i="11" s="1"/>
  <c r="Q37" i="11"/>
  <c r="R37" i="11" s="1"/>
  <c r="Q36" i="11"/>
  <c r="R36" i="11" s="1"/>
  <c r="Q34" i="11"/>
  <c r="R34" i="11" s="1"/>
  <c r="Q33" i="11"/>
  <c r="R33" i="11" s="1"/>
  <c r="Q32" i="11"/>
  <c r="R32" i="11" s="1"/>
  <c r="Q31" i="11"/>
  <c r="R31" i="11" s="1"/>
  <c r="Q29" i="11"/>
  <c r="R29" i="11" s="1"/>
  <c r="Q28" i="11"/>
  <c r="R28" i="11" s="1"/>
  <c r="Q27" i="11"/>
  <c r="R27" i="11" s="1"/>
  <c r="Q26" i="11"/>
  <c r="R26" i="11" s="1"/>
  <c r="Q25" i="11"/>
  <c r="R25" i="11" s="1"/>
  <c r="Q24" i="11"/>
  <c r="R24" i="11" s="1"/>
  <c r="Q22" i="11"/>
  <c r="R22" i="11" s="1"/>
  <c r="Q21" i="11"/>
  <c r="R21" i="11" s="1"/>
  <c r="Q20" i="11"/>
  <c r="R20" i="11" s="1"/>
  <c r="Q19" i="11"/>
  <c r="R19" i="11" s="1"/>
  <c r="S38" i="11"/>
  <c r="T38" i="11" s="1"/>
  <c r="S37" i="11"/>
  <c r="T37" i="11" s="1"/>
  <c r="S36" i="11"/>
  <c r="T36" i="11" s="1"/>
  <c r="S34" i="11"/>
  <c r="T34" i="11" s="1"/>
  <c r="S33" i="11"/>
  <c r="T33" i="11" s="1"/>
  <c r="S32" i="11"/>
  <c r="T32" i="11" s="1"/>
  <c r="S31" i="11"/>
  <c r="T31" i="11" s="1"/>
  <c r="S29" i="11"/>
  <c r="T29" i="11" s="1"/>
  <c r="S28" i="11"/>
  <c r="T28" i="11" s="1"/>
  <c r="S27" i="11"/>
  <c r="T27" i="11" s="1"/>
  <c r="S26" i="11"/>
  <c r="T26" i="11" s="1"/>
  <c r="S25" i="11"/>
  <c r="T25" i="11" s="1"/>
  <c r="S24" i="11"/>
  <c r="T24" i="11" s="1"/>
  <c r="S22" i="11"/>
  <c r="T22" i="11" s="1"/>
  <c r="S21" i="11"/>
  <c r="T21" i="11" s="1"/>
  <c r="S20" i="11"/>
  <c r="T20" i="11" s="1"/>
  <c r="S19" i="11"/>
  <c r="T19" i="11" s="1"/>
  <c r="U38" i="11"/>
  <c r="V38" i="11" s="1"/>
  <c r="U37" i="11"/>
  <c r="V37" i="11" s="1"/>
  <c r="U36" i="11"/>
  <c r="V36" i="11" s="1"/>
  <c r="U34" i="11"/>
  <c r="V34" i="11" s="1"/>
  <c r="U33" i="11"/>
  <c r="V33" i="11" s="1"/>
  <c r="U32" i="11"/>
  <c r="V32" i="11" s="1"/>
  <c r="U31" i="11"/>
  <c r="V31" i="11" s="1"/>
  <c r="U29" i="11"/>
  <c r="V29" i="11" s="1"/>
  <c r="U28" i="11"/>
  <c r="V28" i="11" s="1"/>
  <c r="U27" i="11"/>
  <c r="V27" i="11" s="1"/>
  <c r="U26" i="11"/>
  <c r="V26" i="11" s="1"/>
  <c r="U25" i="11"/>
  <c r="V25" i="11" s="1"/>
  <c r="U24" i="11"/>
  <c r="V24" i="11" s="1"/>
  <c r="U22" i="11"/>
  <c r="V22" i="11" s="1"/>
  <c r="U21" i="11"/>
  <c r="V21" i="11" s="1"/>
  <c r="U20" i="11"/>
  <c r="V20" i="11" s="1"/>
  <c r="U19" i="11"/>
  <c r="V19" i="11" s="1"/>
  <c r="W38" i="11"/>
  <c r="X38" i="11" s="1"/>
  <c r="W37" i="11"/>
  <c r="X37" i="11" s="1"/>
  <c r="W36" i="11"/>
  <c r="X36" i="11" s="1"/>
  <c r="W34" i="11"/>
  <c r="X34" i="11" s="1"/>
  <c r="W33" i="11"/>
  <c r="X33" i="11" s="1"/>
  <c r="W32" i="11"/>
  <c r="X32" i="11" s="1"/>
  <c r="W31" i="11"/>
  <c r="X31" i="11" s="1"/>
  <c r="W29" i="11"/>
  <c r="X29" i="11" s="1"/>
  <c r="W28" i="11"/>
  <c r="X28" i="11" s="1"/>
  <c r="W27" i="11"/>
  <c r="X27" i="11" s="1"/>
  <c r="W26" i="11"/>
  <c r="X26" i="11" s="1"/>
  <c r="W25" i="11"/>
  <c r="X25" i="11" s="1"/>
  <c r="W24" i="11"/>
  <c r="X24" i="11" s="1"/>
  <c r="W22" i="11"/>
  <c r="X22" i="11" s="1"/>
  <c r="W21" i="11"/>
  <c r="X21" i="11" s="1"/>
  <c r="W20" i="11"/>
  <c r="X20" i="11" s="1"/>
  <c r="W19" i="11"/>
  <c r="X19" i="11" s="1"/>
  <c r="Y38" i="11"/>
  <c r="Z38" i="11" s="1"/>
  <c r="Y37" i="11"/>
  <c r="Z37" i="11" s="1"/>
  <c r="Y36" i="11"/>
  <c r="Z36" i="11" s="1"/>
  <c r="Y34" i="11"/>
  <c r="Z34" i="11" s="1"/>
  <c r="Y33" i="11"/>
  <c r="Z33" i="11" s="1"/>
  <c r="Y32" i="11"/>
  <c r="Z32" i="11" s="1"/>
  <c r="Y31" i="11"/>
  <c r="Z31" i="11" s="1"/>
  <c r="Y29" i="11"/>
  <c r="Z29" i="11" s="1"/>
  <c r="Y28" i="11"/>
  <c r="Z28" i="11" s="1"/>
  <c r="Y27" i="11"/>
  <c r="Z27" i="11" s="1"/>
  <c r="Y26" i="11"/>
  <c r="Z26" i="11" s="1"/>
  <c r="Y25" i="11"/>
  <c r="Z25" i="11" s="1"/>
  <c r="Y24" i="11"/>
  <c r="Z24" i="11" s="1"/>
  <c r="Y22" i="11"/>
  <c r="Z22" i="11" s="1"/>
  <c r="Y21" i="11"/>
  <c r="Z21" i="11" s="1"/>
  <c r="Y20" i="11"/>
  <c r="Z20" i="11" s="1"/>
  <c r="Y19" i="11"/>
  <c r="Z19" i="11" s="1"/>
  <c r="AA38" i="11"/>
  <c r="AB38" i="11" s="1"/>
  <c r="AA37" i="11"/>
  <c r="AB37" i="11" s="1"/>
  <c r="AA36" i="11"/>
  <c r="AB36" i="11" s="1"/>
  <c r="AA34" i="11"/>
  <c r="AB34" i="11" s="1"/>
  <c r="AA33" i="11"/>
  <c r="AB33" i="11" s="1"/>
  <c r="AA32" i="11"/>
  <c r="AB32" i="11" s="1"/>
  <c r="AA31" i="11"/>
  <c r="AB31" i="11" s="1"/>
  <c r="AA29" i="11"/>
  <c r="AB29" i="11" s="1"/>
  <c r="AA28" i="11"/>
  <c r="AB28" i="11" s="1"/>
  <c r="AA27" i="11"/>
  <c r="AB27" i="11" s="1"/>
  <c r="AA26" i="11"/>
  <c r="AB26" i="11" s="1"/>
  <c r="AA25" i="11"/>
  <c r="AB25" i="11" s="1"/>
  <c r="AA24" i="11"/>
  <c r="AB24" i="11" s="1"/>
  <c r="AA10" i="11"/>
  <c r="Y10" i="11"/>
  <c r="W10" i="11"/>
  <c r="U10" i="11"/>
  <c r="S10" i="11"/>
  <c r="Q10" i="11"/>
  <c r="O10" i="11"/>
  <c r="M10" i="11"/>
  <c r="K10" i="11"/>
  <c r="I10" i="11"/>
  <c r="G10" i="11"/>
  <c r="E10" i="11"/>
  <c r="C49" i="11"/>
  <c r="C23" i="11"/>
  <c r="C16" i="30" s="1"/>
  <c r="A1" i="12"/>
  <c r="A1" i="26"/>
  <c r="A1" i="29"/>
  <c r="A1" i="28"/>
  <c r="A1" i="27"/>
  <c r="A1" i="25"/>
  <c r="A1" i="24"/>
  <c r="A1" i="23"/>
  <c r="A1" i="22"/>
  <c r="A1" i="21"/>
  <c r="A1" i="20"/>
  <c r="A1" i="19"/>
  <c r="A1" i="17"/>
  <c r="H10" i="12"/>
  <c r="H11" i="12"/>
  <c r="H12" i="12"/>
  <c r="H13" i="12"/>
  <c r="H14" i="12"/>
  <c r="H15" i="12"/>
  <c r="H16" i="12"/>
  <c r="H17" i="12"/>
  <c r="H18" i="12"/>
  <c r="H19" i="12"/>
  <c r="H20" i="12"/>
  <c r="H9" i="12"/>
  <c r="I24" i="12"/>
  <c r="I25" i="12" s="1"/>
  <c r="F43" i="26"/>
  <c r="H43" i="26" s="1"/>
  <c r="F42" i="26"/>
  <c r="H42" i="26" s="1"/>
  <c r="F41" i="26"/>
  <c r="H41" i="26" s="1"/>
  <c r="F39" i="26"/>
  <c r="H39" i="26" s="1"/>
  <c r="F38" i="26"/>
  <c r="H38" i="26" s="1"/>
  <c r="F37" i="26"/>
  <c r="H37" i="26" s="1"/>
  <c r="F36" i="26"/>
  <c r="H36" i="26" s="1"/>
  <c r="F34" i="26"/>
  <c r="H34" i="26" s="1"/>
  <c r="F33" i="26"/>
  <c r="H33" i="26" s="1"/>
  <c r="F32" i="26"/>
  <c r="H32" i="26" s="1"/>
  <c r="F31" i="26"/>
  <c r="H31" i="26" s="1"/>
  <c r="F30" i="26"/>
  <c r="H30" i="26" s="1"/>
  <c r="F29" i="26"/>
  <c r="H29" i="26" s="1"/>
  <c r="F27" i="26"/>
  <c r="H27" i="26" s="1"/>
  <c r="F26" i="26"/>
  <c r="H26" i="26" s="1"/>
  <c r="F25" i="26"/>
  <c r="H25" i="26" s="1"/>
  <c r="F24" i="26"/>
  <c r="H24" i="26" s="1"/>
  <c r="F23" i="26"/>
  <c r="H23" i="26" s="1"/>
  <c r="F43" i="29"/>
  <c r="H43" i="29" s="1"/>
  <c r="F42" i="29"/>
  <c r="H42" i="29" s="1"/>
  <c r="F41" i="29"/>
  <c r="H41" i="29" s="1"/>
  <c r="F39" i="29"/>
  <c r="H39" i="29" s="1"/>
  <c r="F38" i="29"/>
  <c r="H38" i="29" s="1"/>
  <c r="F37" i="29"/>
  <c r="H37" i="29" s="1"/>
  <c r="F36" i="29"/>
  <c r="H36" i="29" s="1"/>
  <c r="F34" i="29"/>
  <c r="H34" i="29" s="1"/>
  <c r="F33" i="29"/>
  <c r="H33" i="29" s="1"/>
  <c r="F32" i="29"/>
  <c r="H32" i="29" s="1"/>
  <c r="F31" i="29"/>
  <c r="H31" i="29" s="1"/>
  <c r="F30" i="29"/>
  <c r="H30" i="29" s="1"/>
  <c r="F29" i="29"/>
  <c r="H29" i="29" s="1"/>
  <c r="F27" i="29"/>
  <c r="H27" i="29" s="1"/>
  <c r="F26" i="29"/>
  <c r="H26" i="29" s="1"/>
  <c r="F25" i="29"/>
  <c r="H25" i="29" s="1"/>
  <c r="F24" i="29"/>
  <c r="H24" i="29" s="1"/>
  <c r="F23" i="29"/>
  <c r="H23" i="29" s="1"/>
  <c r="F43" i="28"/>
  <c r="H43" i="28" s="1"/>
  <c r="F42" i="28"/>
  <c r="H42" i="28" s="1"/>
  <c r="F41" i="28"/>
  <c r="H41" i="28" s="1"/>
  <c r="F39" i="28"/>
  <c r="H39" i="28" s="1"/>
  <c r="F38" i="28"/>
  <c r="H38" i="28" s="1"/>
  <c r="F37" i="28"/>
  <c r="H37" i="28" s="1"/>
  <c r="F36" i="28"/>
  <c r="H36" i="28" s="1"/>
  <c r="F34" i="28"/>
  <c r="H34" i="28" s="1"/>
  <c r="F33" i="28"/>
  <c r="H33" i="28" s="1"/>
  <c r="F32" i="28"/>
  <c r="H32" i="28" s="1"/>
  <c r="F31" i="28"/>
  <c r="H31" i="28" s="1"/>
  <c r="F30" i="28"/>
  <c r="H30" i="28" s="1"/>
  <c r="F29" i="28"/>
  <c r="H29" i="28" s="1"/>
  <c r="F27" i="28"/>
  <c r="H27" i="28" s="1"/>
  <c r="F26" i="28"/>
  <c r="H26" i="28" s="1"/>
  <c r="F25" i="28"/>
  <c r="H25" i="28" s="1"/>
  <c r="F24" i="28"/>
  <c r="H24" i="28" s="1"/>
  <c r="F23" i="28"/>
  <c r="H23" i="28" s="1"/>
  <c r="F43" i="27"/>
  <c r="H43" i="27" s="1"/>
  <c r="F42" i="27"/>
  <c r="H42" i="27" s="1"/>
  <c r="F41" i="27"/>
  <c r="H41" i="27" s="1"/>
  <c r="F39" i="27"/>
  <c r="H39" i="27" s="1"/>
  <c r="F38" i="27"/>
  <c r="H38" i="27" s="1"/>
  <c r="F37" i="27"/>
  <c r="H37" i="27" s="1"/>
  <c r="F36" i="27"/>
  <c r="H36" i="27" s="1"/>
  <c r="F34" i="27"/>
  <c r="H34" i="27" s="1"/>
  <c r="F33" i="27"/>
  <c r="H33" i="27" s="1"/>
  <c r="F32" i="27"/>
  <c r="H32" i="27" s="1"/>
  <c r="F31" i="27"/>
  <c r="H31" i="27" s="1"/>
  <c r="F30" i="27"/>
  <c r="H30" i="27" s="1"/>
  <c r="F29" i="27"/>
  <c r="H29" i="27" s="1"/>
  <c r="F27" i="27"/>
  <c r="H27" i="27" s="1"/>
  <c r="F26" i="27"/>
  <c r="H26" i="27" s="1"/>
  <c r="F25" i="27"/>
  <c r="H25" i="27" s="1"/>
  <c r="F24" i="27"/>
  <c r="H24" i="27" s="1"/>
  <c r="F23" i="27"/>
  <c r="H23" i="27" s="1"/>
  <c r="F43" i="25"/>
  <c r="H43" i="25" s="1"/>
  <c r="F42" i="25"/>
  <c r="H42" i="25" s="1"/>
  <c r="F41" i="25"/>
  <c r="H41" i="25" s="1"/>
  <c r="F39" i="25"/>
  <c r="H39" i="25" s="1"/>
  <c r="F38" i="25"/>
  <c r="H38" i="25" s="1"/>
  <c r="F37" i="25"/>
  <c r="H37" i="25" s="1"/>
  <c r="F36" i="25"/>
  <c r="H36" i="25" s="1"/>
  <c r="H35" i="25" s="1"/>
  <c r="F34" i="25"/>
  <c r="H34" i="25" s="1"/>
  <c r="F33" i="25"/>
  <c r="H33" i="25" s="1"/>
  <c r="F32" i="25"/>
  <c r="H32" i="25" s="1"/>
  <c r="F31" i="25"/>
  <c r="H31" i="25" s="1"/>
  <c r="F30" i="25"/>
  <c r="H30" i="25" s="1"/>
  <c r="F29" i="25"/>
  <c r="H29" i="25" s="1"/>
  <c r="F27" i="25"/>
  <c r="H27" i="25" s="1"/>
  <c r="F26" i="25"/>
  <c r="H26" i="25" s="1"/>
  <c r="F25" i="25"/>
  <c r="H25" i="25" s="1"/>
  <c r="F24" i="25"/>
  <c r="H24" i="25" s="1"/>
  <c r="F23" i="25"/>
  <c r="H23" i="25" s="1"/>
  <c r="F43" i="24"/>
  <c r="H43" i="24" s="1"/>
  <c r="F42" i="24"/>
  <c r="H42" i="24" s="1"/>
  <c r="F41" i="24"/>
  <c r="H41" i="24" s="1"/>
  <c r="F39" i="24"/>
  <c r="H39" i="24" s="1"/>
  <c r="F38" i="24"/>
  <c r="H38" i="24" s="1"/>
  <c r="F37" i="24"/>
  <c r="H37" i="24" s="1"/>
  <c r="F36" i="24"/>
  <c r="H36" i="24" s="1"/>
  <c r="F34" i="24"/>
  <c r="H34" i="24" s="1"/>
  <c r="F33" i="24"/>
  <c r="H33" i="24" s="1"/>
  <c r="F32" i="24"/>
  <c r="H32" i="24" s="1"/>
  <c r="F31" i="24"/>
  <c r="H31" i="24" s="1"/>
  <c r="F30" i="24"/>
  <c r="H30" i="24" s="1"/>
  <c r="F29" i="24"/>
  <c r="H29" i="24" s="1"/>
  <c r="F27" i="24"/>
  <c r="H27" i="24" s="1"/>
  <c r="F26" i="24"/>
  <c r="H26" i="24" s="1"/>
  <c r="F25" i="24"/>
  <c r="H25" i="24" s="1"/>
  <c r="F24" i="24"/>
  <c r="H24" i="24" s="1"/>
  <c r="F23" i="24"/>
  <c r="H23" i="24" s="1"/>
  <c r="F43" i="23"/>
  <c r="H43" i="23" s="1"/>
  <c r="F42" i="23"/>
  <c r="H42" i="23" s="1"/>
  <c r="F41" i="23"/>
  <c r="H41" i="23" s="1"/>
  <c r="F39" i="23"/>
  <c r="H39" i="23" s="1"/>
  <c r="F38" i="23"/>
  <c r="H38" i="23" s="1"/>
  <c r="F37" i="23"/>
  <c r="H37" i="23" s="1"/>
  <c r="F36" i="23"/>
  <c r="H36" i="23" s="1"/>
  <c r="F34" i="23"/>
  <c r="H34" i="23" s="1"/>
  <c r="F33" i="23"/>
  <c r="H33" i="23" s="1"/>
  <c r="F32" i="23"/>
  <c r="H32" i="23" s="1"/>
  <c r="F31" i="23"/>
  <c r="H31" i="23" s="1"/>
  <c r="F30" i="23"/>
  <c r="H30" i="23" s="1"/>
  <c r="F29" i="23"/>
  <c r="H29" i="23" s="1"/>
  <c r="F27" i="23"/>
  <c r="H27" i="23" s="1"/>
  <c r="F26" i="23"/>
  <c r="H26" i="23" s="1"/>
  <c r="F25" i="23"/>
  <c r="H25" i="23" s="1"/>
  <c r="F24" i="23"/>
  <c r="H24" i="23" s="1"/>
  <c r="F23" i="23"/>
  <c r="H23" i="23" s="1"/>
  <c r="F43" i="22"/>
  <c r="H43" i="22" s="1"/>
  <c r="F42" i="22"/>
  <c r="H42" i="22" s="1"/>
  <c r="F41" i="22"/>
  <c r="H41" i="22" s="1"/>
  <c r="F39" i="22"/>
  <c r="H39" i="22" s="1"/>
  <c r="F38" i="22"/>
  <c r="H38" i="22" s="1"/>
  <c r="F37" i="22"/>
  <c r="H37" i="22" s="1"/>
  <c r="F36" i="22"/>
  <c r="H36" i="22" s="1"/>
  <c r="F34" i="22"/>
  <c r="H34" i="22" s="1"/>
  <c r="F33" i="22"/>
  <c r="H33" i="22" s="1"/>
  <c r="F32" i="22"/>
  <c r="H32" i="22" s="1"/>
  <c r="F31" i="22"/>
  <c r="H31" i="22" s="1"/>
  <c r="F30" i="22"/>
  <c r="H30" i="22" s="1"/>
  <c r="F29" i="22"/>
  <c r="H29" i="22" s="1"/>
  <c r="F27" i="22"/>
  <c r="H27" i="22" s="1"/>
  <c r="F26" i="22"/>
  <c r="H26" i="22" s="1"/>
  <c r="F25" i="22"/>
  <c r="H25" i="22" s="1"/>
  <c r="F24" i="22"/>
  <c r="H24" i="22" s="1"/>
  <c r="F23" i="22"/>
  <c r="H23" i="22" s="1"/>
  <c r="F43" i="21"/>
  <c r="H43" i="21" s="1"/>
  <c r="F42" i="21"/>
  <c r="H42" i="21" s="1"/>
  <c r="F41" i="21"/>
  <c r="H41" i="21" s="1"/>
  <c r="F39" i="21"/>
  <c r="H39" i="21" s="1"/>
  <c r="F38" i="21"/>
  <c r="H38" i="21" s="1"/>
  <c r="F37" i="21"/>
  <c r="H37" i="21" s="1"/>
  <c r="F36" i="21"/>
  <c r="H36" i="21" s="1"/>
  <c r="F34" i="21"/>
  <c r="H34" i="21" s="1"/>
  <c r="F33" i="21"/>
  <c r="H33" i="21" s="1"/>
  <c r="F32" i="21"/>
  <c r="H32" i="21" s="1"/>
  <c r="F31" i="21"/>
  <c r="H31" i="21" s="1"/>
  <c r="F30" i="21"/>
  <c r="H30" i="21" s="1"/>
  <c r="F29" i="21"/>
  <c r="H29" i="21" s="1"/>
  <c r="F27" i="21"/>
  <c r="H27" i="21" s="1"/>
  <c r="F26" i="21"/>
  <c r="H26" i="21" s="1"/>
  <c r="F25" i="21"/>
  <c r="H25" i="21" s="1"/>
  <c r="F24" i="21"/>
  <c r="H24" i="21" s="1"/>
  <c r="F23" i="21"/>
  <c r="H23" i="21" s="1"/>
  <c r="D36" i="11"/>
  <c r="D29" i="30" s="1"/>
  <c r="D37" i="11"/>
  <c r="D30" i="30" s="1"/>
  <c r="D38" i="11"/>
  <c r="D31" i="30" s="1"/>
  <c r="D33" i="11"/>
  <c r="D26" i="30" s="1"/>
  <c r="D34" i="11"/>
  <c r="D27" i="30" s="1"/>
  <c r="F43" i="17"/>
  <c r="H43" i="17" s="1"/>
  <c r="F42" i="17"/>
  <c r="H42" i="17" s="1"/>
  <c r="F41" i="17"/>
  <c r="H41" i="17" s="1"/>
  <c r="F38" i="17"/>
  <c r="H38" i="17" s="1"/>
  <c r="F32" i="17"/>
  <c r="H32" i="17" s="1"/>
  <c r="F33" i="17"/>
  <c r="H33" i="17" s="1"/>
  <c r="F34" i="17"/>
  <c r="H34" i="17" s="1"/>
  <c r="D27" i="11"/>
  <c r="D20" i="30" s="1"/>
  <c r="D28" i="11"/>
  <c r="D21" i="30" s="1"/>
  <c r="D29" i="11"/>
  <c r="D22" i="30" s="1"/>
  <c r="J55" i="11"/>
  <c r="L55" i="11"/>
  <c r="N55" i="11"/>
  <c r="P55" i="11"/>
  <c r="R55" i="11"/>
  <c r="T55" i="11"/>
  <c r="V55" i="11"/>
  <c r="X55" i="11"/>
  <c r="Z55" i="11"/>
  <c r="AB55" i="11"/>
  <c r="H55" i="11"/>
  <c r="F55" i="11"/>
  <c r="H51" i="11"/>
  <c r="J51" i="11"/>
  <c r="L51" i="11"/>
  <c r="N51" i="11"/>
  <c r="P51" i="11"/>
  <c r="R51" i="11"/>
  <c r="T51" i="11"/>
  <c r="V51" i="11"/>
  <c r="X51" i="11"/>
  <c r="Z51" i="11"/>
  <c r="AB51" i="11"/>
  <c r="F27" i="17"/>
  <c r="H27" i="17" s="1"/>
  <c r="U18" i="11"/>
  <c r="V18" i="11" s="1"/>
  <c r="S18" i="11"/>
  <c r="T18" i="11" s="1"/>
  <c r="Q18" i="11"/>
  <c r="R18" i="11" s="1"/>
  <c r="O18" i="11"/>
  <c r="P18" i="11" s="1"/>
  <c r="M18" i="11"/>
  <c r="N18" i="11" s="1"/>
  <c r="AA14" i="11"/>
  <c r="AA12" i="11"/>
  <c r="Y14" i="11"/>
  <c r="Y12" i="11"/>
  <c r="W14" i="11"/>
  <c r="W12" i="11"/>
  <c r="U14" i="11"/>
  <c r="U12" i="11"/>
  <c r="S14" i="11"/>
  <c r="S12" i="11"/>
  <c r="Q14" i="11"/>
  <c r="Q12" i="11"/>
  <c r="O14" i="11"/>
  <c r="O12" i="11"/>
  <c r="M14" i="11"/>
  <c r="M12" i="11"/>
  <c r="K14" i="11"/>
  <c r="K12" i="11"/>
  <c r="I14" i="11"/>
  <c r="I12" i="11"/>
  <c r="G14" i="11"/>
  <c r="G12" i="11"/>
  <c r="E12" i="11"/>
  <c r="E14" i="11"/>
  <c r="D45" i="11"/>
  <c r="D9" i="30" s="1"/>
  <c r="AA19" i="11"/>
  <c r="AB19" i="11" s="1"/>
  <c r="AA20" i="11"/>
  <c r="AB20" i="11" s="1"/>
  <c r="AA21" i="11"/>
  <c r="AB21" i="11" s="1"/>
  <c r="AA22" i="11"/>
  <c r="AB22" i="11" s="1"/>
  <c r="AA18" i="11"/>
  <c r="AB18" i="11" s="1"/>
  <c r="Y18" i="11"/>
  <c r="Z18" i="11" s="1"/>
  <c r="W18" i="11"/>
  <c r="X18" i="11" s="1"/>
  <c r="K18" i="11"/>
  <c r="L18" i="11" s="1"/>
  <c r="I18" i="11"/>
  <c r="J18" i="11" s="1"/>
  <c r="G18" i="11"/>
  <c r="H18" i="11" s="1"/>
  <c r="E18" i="11"/>
  <c r="F18" i="11" s="1"/>
  <c r="F36" i="17"/>
  <c r="H36" i="17" s="1"/>
  <c r="F37" i="17"/>
  <c r="H37" i="17" s="1"/>
  <c r="F39" i="17"/>
  <c r="H39" i="17" s="1"/>
  <c r="F29" i="17"/>
  <c r="H29" i="17" s="1"/>
  <c r="F30" i="17"/>
  <c r="H30" i="17" s="1"/>
  <c r="F31" i="17"/>
  <c r="H31" i="17" s="1"/>
  <c r="F24" i="17"/>
  <c r="H24" i="17" s="1"/>
  <c r="F25" i="17"/>
  <c r="H25" i="17" s="1"/>
  <c r="F26" i="17"/>
  <c r="H26" i="17" s="1"/>
  <c r="F23" i="17"/>
  <c r="H23" i="17" s="1"/>
  <c r="D32" i="11"/>
  <c r="D25" i="30" s="1"/>
  <c r="D31" i="11"/>
  <c r="D24" i="30" s="1"/>
  <c r="D25" i="11"/>
  <c r="D18" i="30" s="1"/>
  <c r="D26" i="11"/>
  <c r="D19" i="30" s="1"/>
  <c r="D24" i="11"/>
  <c r="D17" i="30" s="1"/>
  <c r="D19" i="11"/>
  <c r="D12" i="30" s="1"/>
  <c r="D20" i="11"/>
  <c r="D13" i="30" s="1"/>
  <c r="D21" i="11"/>
  <c r="D14" i="30" s="1"/>
  <c r="D22" i="11"/>
  <c r="D15" i="30" s="1"/>
  <c r="D18" i="11"/>
  <c r="D11" i="30" s="1"/>
  <c r="C35" i="11"/>
  <c r="C28" i="30" s="1"/>
  <c r="C30" i="11"/>
  <c r="C23" i="30" s="1"/>
  <c r="D30" i="11"/>
  <c r="D23" i="30" s="1"/>
  <c r="D44" i="11"/>
  <c r="D8" i="30" s="1"/>
  <c r="C17" i="11"/>
  <c r="C10" i="30" s="1"/>
  <c r="E47" i="11"/>
  <c r="C10" i="12"/>
  <c r="C11" i="12"/>
  <c r="C12" i="12"/>
  <c r="C13" i="12"/>
  <c r="C15" i="12"/>
  <c r="C16" i="12"/>
  <c r="C17" i="12"/>
  <c r="C18" i="12"/>
  <c r="C19" i="12"/>
  <c r="C20" i="12"/>
  <c r="F51" i="11"/>
  <c r="AB42" i="11"/>
  <c r="Z42" i="11"/>
  <c r="X42" i="11"/>
  <c r="V42" i="11"/>
  <c r="T42" i="11"/>
  <c r="R42" i="11"/>
  <c r="P42" i="11"/>
  <c r="N42" i="11"/>
  <c r="L42" i="11"/>
  <c r="J42" i="11"/>
  <c r="H42" i="11"/>
  <c r="F42" i="11"/>
  <c r="AA47" i="11"/>
  <c r="Y47" i="11"/>
  <c r="W47" i="11"/>
  <c r="U47" i="11"/>
  <c r="S47" i="11"/>
  <c r="Q47" i="11"/>
  <c r="O47" i="11"/>
  <c r="M47" i="11"/>
  <c r="K47" i="11"/>
  <c r="I47" i="11"/>
  <c r="G47" i="11"/>
  <c r="C9" i="12"/>
  <c r="C14" i="12"/>
  <c r="D23" i="11"/>
  <c r="D16" i="30" s="1"/>
  <c r="C40" i="11" l="1"/>
  <c r="C53" i="11" s="1"/>
  <c r="C34" i="30" s="1"/>
  <c r="D35" i="11"/>
  <c r="D28" i="30" s="1"/>
  <c r="I28" i="12"/>
  <c r="F20" i="12"/>
  <c r="I51" i="11"/>
  <c r="D17" i="11"/>
  <c r="D49" i="11"/>
  <c r="H40" i="25"/>
  <c r="H40" i="22"/>
  <c r="H28" i="24"/>
  <c r="H35" i="28"/>
  <c r="H40" i="28"/>
  <c r="M30" i="11"/>
  <c r="M35" i="11"/>
  <c r="H40" i="20"/>
  <c r="H28" i="25"/>
  <c r="H28" i="19"/>
  <c r="H40" i="19"/>
  <c r="H28" i="20"/>
  <c r="AA51" i="11"/>
  <c r="E51" i="11"/>
  <c r="K17" i="11"/>
  <c r="H40" i="17"/>
  <c r="H28" i="22"/>
  <c r="H22" i="24"/>
  <c r="H40" i="24"/>
  <c r="H22" i="27"/>
  <c r="H22" i="28"/>
  <c r="Q35" i="11"/>
  <c r="K35" i="11"/>
  <c r="G16" i="30"/>
  <c r="K16" i="30"/>
  <c r="O16" i="30"/>
  <c r="S16" i="30"/>
  <c r="W16" i="30"/>
  <c r="AA16" i="30"/>
  <c r="G23" i="30"/>
  <c r="K23" i="30"/>
  <c r="O23" i="30"/>
  <c r="S23" i="30"/>
  <c r="W23" i="30"/>
  <c r="AA23" i="30"/>
  <c r="E10" i="30"/>
  <c r="I10" i="30"/>
  <c r="M10" i="30"/>
  <c r="Q10" i="30"/>
  <c r="U10" i="30"/>
  <c r="Y10" i="30"/>
  <c r="E23" i="30"/>
  <c r="I23" i="30"/>
  <c r="M23" i="30"/>
  <c r="Q23" i="30"/>
  <c r="U23" i="30"/>
  <c r="Y23" i="30"/>
  <c r="G28" i="30"/>
  <c r="K28" i="30"/>
  <c r="O28" i="30"/>
  <c r="S28" i="30"/>
  <c r="W28" i="30"/>
  <c r="AA28" i="30"/>
  <c r="G10" i="30"/>
  <c r="K10" i="30"/>
  <c r="O10" i="30"/>
  <c r="S10" i="30"/>
  <c r="W10" i="30"/>
  <c r="AA10" i="30"/>
  <c r="E16" i="30"/>
  <c r="I16" i="30"/>
  <c r="M16" i="30"/>
  <c r="Q16" i="30"/>
  <c r="U16" i="30"/>
  <c r="Y16" i="30"/>
  <c r="E28" i="30"/>
  <c r="I28" i="30"/>
  <c r="M28" i="30"/>
  <c r="Q28" i="30"/>
  <c r="U28" i="30"/>
  <c r="Y28" i="30"/>
  <c r="AA17" i="11"/>
  <c r="U17" i="11"/>
  <c r="S35" i="11"/>
  <c r="Q23" i="11"/>
  <c r="H22" i="19"/>
  <c r="G17" i="11"/>
  <c r="H28" i="27"/>
  <c r="Y17" i="11"/>
  <c r="I23" i="11"/>
  <c r="G35" i="11"/>
  <c r="E30" i="11"/>
  <c r="H35" i="20"/>
  <c r="H22" i="20"/>
  <c r="H22" i="17"/>
  <c r="H22" i="21"/>
  <c r="H35" i="22"/>
  <c r="H22" i="25"/>
  <c r="H28" i="28"/>
  <c r="H44" i="28" s="1"/>
  <c r="H22" i="29"/>
  <c r="W17" i="11"/>
  <c r="W23" i="11"/>
  <c r="M51" i="11"/>
  <c r="O51" i="11"/>
  <c r="W51" i="11"/>
  <c r="H28" i="17"/>
  <c r="H40" i="23"/>
  <c r="H28" i="29"/>
  <c r="W30" i="11"/>
  <c r="U23" i="11"/>
  <c r="S23" i="11"/>
  <c r="S30" i="11"/>
  <c r="U51" i="11"/>
  <c r="E17" i="11"/>
  <c r="H40" i="29"/>
  <c r="H22" i="26"/>
  <c r="H35" i="26"/>
  <c r="AA35" i="11"/>
  <c r="Y30" i="11"/>
  <c r="O35" i="11"/>
  <c r="K23" i="11"/>
  <c r="I17" i="11"/>
  <c r="I30" i="11"/>
  <c r="G23" i="11"/>
  <c r="E35" i="11"/>
  <c r="H35" i="17"/>
  <c r="Q51" i="11"/>
  <c r="S51" i="11"/>
  <c r="K51" i="11"/>
  <c r="Y51" i="11"/>
  <c r="H35" i="21"/>
  <c r="AA30" i="11"/>
  <c r="W35" i="11"/>
  <c r="U30" i="11"/>
  <c r="O30" i="11"/>
  <c r="S17" i="11"/>
  <c r="H28" i="21"/>
  <c r="H22" i="22"/>
  <c r="H28" i="23"/>
  <c r="H28" i="26"/>
  <c r="AA23" i="11"/>
  <c r="O23" i="11"/>
  <c r="I35" i="11"/>
  <c r="E23" i="11"/>
  <c r="H35" i="19"/>
  <c r="O17" i="11"/>
  <c r="H40" i="27"/>
  <c r="G51" i="11"/>
  <c r="M17" i="11"/>
  <c r="Q17" i="11"/>
  <c r="H40" i="21"/>
  <c r="H22" i="23"/>
  <c r="H35" i="23"/>
  <c r="H35" i="24"/>
  <c r="H35" i="27"/>
  <c r="H44" i="27" s="1"/>
  <c r="H35" i="29"/>
  <c r="H40" i="26"/>
  <c r="Y23" i="11"/>
  <c r="Y35" i="11"/>
  <c r="U35" i="11"/>
  <c r="Q30" i="11"/>
  <c r="M23" i="11"/>
  <c r="K30" i="11"/>
  <c r="K40" i="11" s="1"/>
  <c r="G30" i="11"/>
  <c r="H44" i="25" l="1"/>
  <c r="H44" i="29"/>
  <c r="D10" i="30"/>
  <c r="D40" i="11"/>
  <c r="D53" i="11" s="1"/>
  <c r="D34" i="30" s="1"/>
  <c r="G20" i="12"/>
  <c r="AA9" i="30"/>
  <c r="AA45" i="11"/>
  <c r="D10" i="12"/>
  <c r="D12" i="12"/>
  <c r="D13" i="12"/>
  <c r="D18" i="12"/>
  <c r="D19" i="12"/>
  <c r="D20" i="12"/>
  <c r="E20" i="12" s="1"/>
  <c r="D16" i="12"/>
  <c r="D9" i="12"/>
  <c r="D14" i="12"/>
  <c r="D15" i="12"/>
  <c r="D11" i="12"/>
  <c r="D17" i="12"/>
  <c r="H44" i="17"/>
  <c r="G40" i="11"/>
  <c r="H44" i="24"/>
  <c r="H44" i="23"/>
  <c r="H44" i="22"/>
  <c r="H44" i="20"/>
  <c r="AA40" i="11"/>
  <c r="AA42" i="11" s="1"/>
  <c r="U40" i="11"/>
  <c r="U42" i="11" s="1"/>
  <c r="I40" i="11"/>
  <c r="I42" i="11" s="1"/>
  <c r="E40" i="11"/>
  <c r="H44" i="26"/>
  <c r="S40" i="11"/>
  <c r="W40" i="11"/>
  <c r="Y40" i="11"/>
  <c r="Q40" i="11"/>
  <c r="Q42" i="11" s="1"/>
  <c r="H44" i="19"/>
  <c r="H44" i="21"/>
  <c r="G42" i="11"/>
  <c r="Y42" i="11"/>
  <c r="K42" i="11"/>
  <c r="O40" i="11"/>
  <c r="M40" i="11"/>
  <c r="E42" i="11" l="1"/>
  <c r="E17" i="12"/>
  <c r="F17" i="12"/>
  <c r="E15" i="12"/>
  <c r="F15" i="12"/>
  <c r="E9" i="12"/>
  <c r="F9" i="12"/>
  <c r="E18" i="12"/>
  <c r="F18" i="12"/>
  <c r="E12" i="12"/>
  <c r="F12" i="12"/>
  <c r="AB9" i="30"/>
  <c r="AA8" i="30" s="1"/>
  <c r="H46" i="26"/>
  <c r="AB45" i="11"/>
  <c r="AA44" i="11" s="1"/>
  <c r="AA49" i="11" s="1"/>
  <c r="AA53" i="11" s="1"/>
  <c r="AA34" i="30" s="1"/>
  <c r="H48" i="26"/>
  <c r="E11" i="12"/>
  <c r="F11" i="12"/>
  <c r="E14" i="12"/>
  <c r="F14" i="12"/>
  <c r="E16" i="12"/>
  <c r="F16" i="12"/>
  <c r="E19" i="12"/>
  <c r="F19" i="12"/>
  <c r="E13" i="12"/>
  <c r="F13" i="12"/>
  <c r="E10" i="12"/>
  <c r="F10" i="12"/>
  <c r="W42" i="11"/>
  <c r="S42" i="11"/>
  <c r="O42" i="11"/>
  <c r="M42" i="11"/>
  <c r="G10" i="12" l="1"/>
  <c r="G9" i="30"/>
  <c r="G45" i="11"/>
  <c r="M9" i="30"/>
  <c r="G13" i="12"/>
  <c r="M45" i="11"/>
  <c r="Y9" i="30"/>
  <c r="G19" i="12"/>
  <c r="Y45" i="11"/>
  <c r="S45" i="11"/>
  <c r="S9" i="30"/>
  <c r="G16" i="12"/>
  <c r="O45" i="11"/>
  <c r="G14" i="12"/>
  <c r="O9" i="30"/>
  <c r="I9" i="30"/>
  <c r="I45" i="11"/>
  <c r="G11" i="12"/>
  <c r="G12" i="12"/>
  <c r="K9" i="30"/>
  <c r="K45" i="11"/>
  <c r="W45" i="11"/>
  <c r="G18" i="12"/>
  <c r="W9" i="30"/>
  <c r="E9" i="30"/>
  <c r="E45" i="11"/>
  <c r="G9" i="12"/>
  <c r="Q9" i="30"/>
  <c r="Q45" i="11"/>
  <c r="G15" i="12"/>
  <c r="U9" i="30"/>
  <c r="U45" i="11"/>
  <c r="G17" i="12"/>
  <c r="H46" i="24" l="1"/>
  <c r="H48" i="24" s="1"/>
  <c r="R9" i="30"/>
  <c r="Q8" i="30" s="1"/>
  <c r="R45" i="11"/>
  <c r="Q44" i="11" s="1"/>
  <c r="Q49" i="11" s="1"/>
  <c r="Q53" i="11" s="1"/>
  <c r="J45" i="11"/>
  <c r="I44" i="11" s="1"/>
  <c r="I49" i="11" s="1"/>
  <c r="I53" i="11" s="1"/>
  <c r="H46" i="20"/>
  <c r="H48" i="20" s="1"/>
  <c r="J9" i="30"/>
  <c r="I8" i="30" s="1"/>
  <c r="P9" i="30"/>
  <c r="O8" i="30" s="1"/>
  <c r="P45" i="11"/>
  <c r="O44" i="11" s="1"/>
  <c r="O49" i="11" s="1"/>
  <c r="O53" i="11" s="1"/>
  <c r="H46" i="23"/>
  <c r="H48" i="23" s="1"/>
  <c r="T45" i="11"/>
  <c r="S44" i="11" s="1"/>
  <c r="S49" i="11" s="1"/>
  <c r="S53" i="11" s="1"/>
  <c r="T9" i="30"/>
  <c r="S8" i="30" s="1"/>
  <c r="H46" i="25"/>
  <c r="H48" i="25" s="1"/>
  <c r="Z9" i="30"/>
  <c r="Y8" i="30" s="1"/>
  <c r="H46" i="29"/>
  <c r="H48" i="29" s="1"/>
  <c r="Z45" i="11"/>
  <c r="Y44" i="11" s="1"/>
  <c r="Y49" i="11" s="1"/>
  <c r="Y53" i="11" s="1"/>
  <c r="V9" i="30"/>
  <c r="U8" i="30" s="1"/>
  <c r="V45" i="11"/>
  <c r="U44" i="11" s="1"/>
  <c r="U49" i="11" s="1"/>
  <c r="U53" i="11" s="1"/>
  <c r="H46" i="27"/>
  <c r="H48" i="27" s="1"/>
  <c r="H46" i="17"/>
  <c r="H48" i="17" s="1"/>
  <c r="F9" i="30"/>
  <c r="E8" i="30" s="1"/>
  <c r="F45" i="11"/>
  <c r="E44" i="11" s="1"/>
  <c r="E49" i="11" s="1"/>
  <c r="E53" i="11" s="1"/>
  <c r="H46" i="28"/>
  <c r="H48" i="28" s="1"/>
  <c r="X9" i="30"/>
  <c r="W8" i="30" s="1"/>
  <c r="X45" i="11"/>
  <c r="W44" i="11" s="1"/>
  <c r="W49" i="11" s="1"/>
  <c r="W53" i="11" s="1"/>
  <c r="L45" i="11"/>
  <c r="K44" i="11" s="1"/>
  <c r="K49" i="11" s="1"/>
  <c r="K53" i="11" s="1"/>
  <c r="L9" i="30"/>
  <c r="K8" i="30" s="1"/>
  <c r="H46" i="21"/>
  <c r="H48" i="21" s="1"/>
  <c r="N9" i="30"/>
  <c r="M8" i="30" s="1"/>
  <c r="H46" i="22"/>
  <c r="H48" i="22" s="1"/>
  <c r="N45" i="11"/>
  <c r="M44" i="11" s="1"/>
  <c r="M49" i="11" s="1"/>
  <c r="M53" i="11" s="1"/>
  <c r="H46" i="19"/>
  <c r="H48" i="19" s="1"/>
  <c r="H9" i="30"/>
  <c r="G8" i="30" s="1"/>
  <c r="H45" i="11"/>
  <c r="G44" i="11" s="1"/>
  <c r="G49" i="11" s="1"/>
  <c r="G53" i="11" s="1"/>
  <c r="M34" i="30" l="1"/>
  <c r="M55" i="11"/>
  <c r="M36" i="30" s="1"/>
  <c r="W34" i="30"/>
  <c r="W55" i="11"/>
  <c r="W36" i="30" s="1"/>
  <c r="S34" i="30"/>
  <c r="S55" i="11"/>
  <c r="S36" i="30" s="1"/>
  <c r="O34" i="30"/>
  <c r="O55" i="11"/>
  <c r="O36" i="30" s="1"/>
  <c r="I34" i="30"/>
  <c r="I55" i="11"/>
  <c r="I36" i="30" s="1"/>
  <c r="G34" i="30"/>
  <c r="G55" i="11"/>
  <c r="G36" i="30" s="1"/>
  <c r="K34" i="30"/>
  <c r="K55" i="11"/>
  <c r="K36" i="30" s="1"/>
  <c r="E34" i="30"/>
  <c r="E55" i="11"/>
  <c r="E36" i="30" s="1"/>
  <c r="AA55" i="11"/>
  <c r="AA36" i="30" s="1"/>
  <c r="U34" i="30"/>
  <c r="U55" i="11"/>
  <c r="U36" i="30" s="1"/>
  <c r="Y34" i="30"/>
  <c r="Y55" i="11"/>
  <c r="Y36" i="30" s="1"/>
  <c r="Q34" i="30"/>
  <c r="Q55" i="11"/>
  <c r="Q36" i="30" s="1"/>
</calcChain>
</file>

<file path=xl/comments1.xml><?xml version="1.0" encoding="utf-8"?>
<comments xmlns="http://schemas.openxmlformats.org/spreadsheetml/2006/main">
  <authors>
    <author>Mader Stefan</author>
  </authors>
  <commentList>
    <comment ref="C16" authorId="0" shapeId="0">
      <text>
        <r>
          <rPr>
            <b/>
            <sz val="12"/>
            <color indexed="81"/>
            <rFont val="Tahoma"/>
            <family val="2"/>
          </rPr>
          <t xml:space="preserve">Gewichtung, wird in Sheets A-L übertragen </t>
        </r>
      </text>
    </comment>
  </commentList>
</comments>
</file>

<file path=xl/sharedStrings.xml><?xml version="1.0" encoding="utf-8"?>
<sst xmlns="http://schemas.openxmlformats.org/spreadsheetml/2006/main" count="840" uniqueCount="108">
  <si>
    <t>G</t>
  </si>
  <si>
    <t>Total</t>
  </si>
  <si>
    <t>N</t>
  </si>
  <si>
    <t>Rang</t>
  </si>
  <si>
    <t>[CHF]</t>
  </si>
  <si>
    <t>[%]</t>
  </si>
  <si>
    <t>[Rang]</t>
  </si>
  <si>
    <t>A</t>
  </si>
  <si>
    <t>B</t>
  </si>
  <si>
    <t>C</t>
  </si>
  <si>
    <t>D</t>
  </si>
  <si>
    <t>E</t>
  </si>
  <si>
    <t>F</t>
  </si>
  <si>
    <t>H</t>
  </si>
  <si>
    <t>J</t>
  </si>
  <si>
    <t>K</t>
  </si>
  <si>
    <t>L</t>
  </si>
  <si>
    <t>CHF</t>
  </si>
  <si>
    <t>xxx</t>
  </si>
  <si>
    <t>Note</t>
  </si>
  <si>
    <t>[Note]</t>
  </si>
  <si>
    <t>Soumissionaire</t>
  </si>
  <si>
    <t>Examen formel</t>
  </si>
  <si>
    <t>CQ</t>
  </si>
  <si>
    <t>Critères d'adjudication / notes</t>
  </si>
  <si>
    <t>Prix</t>
  </si>
  <si>
    <t>CA 1</t>
  </si>
  <si>
    <t>Prix de l'offre révisé</t>
  </si>
  <si>
    <t xml:space="preserve">Points </t>
  </si>
  <si>
    <t>Points</t>
  </si>
  <si>
    <t>Chef de projet</t>
  </si>
  <si>
    <t>Suppléant du chef de projet</t>
  </si>
  <si>
    <t>Analyse des tâches, procédé proposé</t>
  </si>
  <si>
    <t>Analyse des tâches</t>
  </si>
  <si>
    <t>Procédé proposé</t>
  </si>
  <si>
    <t>Plausibilité de la répartition horaire</t>
  </si>
  <si>
    <t>Concept de gestion de la qualité</t>
  </si>
  <si>
    <t>Analyse des risques</t>
  </si>
  <si>
    <t>Concept gestion qualité / analyse des risques</t>
  </si>
  <si>
    <t>Désignation du projet / de l'appel d'offres</t>
  </si>
  <si>
    <t>Personnes-clés</t>
  </si>
  <si>
    <t>Evaluation soumissionnaire A</t>
  </si>
  <si>
    <t>Remarques</t>
  </si>
  <si>
    <t>Pondération</t>
  </si>
  <si>
    <t>Critères d'adjudication</t>
  </si>
  <si>
    <t>Points prix</t>
  </si>
  <si>
    <t>Total points</t>
  </si>
  <si>
    <t>Qualité des documents soumis</t>
  </si>
  <si>
    <t>Evaluation soumissionnaire B</t>
  </si>
  <si>
    <t>Evaluation soumissionnaire C</t>
  </si>
  <si>
    <t>Evaluation soumissionnaire D</t>
  </si>
  <si>
    <t>Evaluation soumissionnaire E</t>
  </si>
  <si>
    <t>Evaluation soumissionnaire F</t>
  </si>
  <si>
    <t>Evaluation soumissionnaire G</t>
  </si>
  <si>
    <t>Evaluation soumissionnaire H</t>
  </si>
  <si>
    <t>Evaluation soumissionnaire J</t>
  </si>
  <si>
    <t>Evaluation soumissionnaire K</t>
  </si>
  <si>
    <t>Evaluation soumissionnaire L</t>
  </si>
  <si>
    <t>rempli / non rempli</t>
  </si>
  <si>
    <t>oui / non</t>
  </si>
  <si>
    <t>Total des points sans le prix</t>
  </si>
  <si>
    <t>Rang des critères d'adjudication SANS le prix</t>
  </si>
  <si>
    <t>Rang relatif au prix</t>
  </si>
  <si>
    <t>Saisir les remarques</t>
  </si>
  <si>
    <t>Critères de qualification</t>
  </si>
  <si>
    <t>CA 2</t>
  </si>
  <si>
    <t>Total points (sans le prix)</t>
  </si>
  <si>
    <t>CA 4</t>
  </si>
  <si>
    <t>Tous les critères de qualification sont remplis</t>
  </si>
  <si>
    <t>Examen formel réussi</t>
  </si>
  <si>
    <t>Réussi?</t>
  </si>
  <si>
    <t>Rempli?</t>
  </si>
  <si>
    <t>CQ1</t>
  </si>
  <si>
    <t>CQ2</t>
  </si>
  <si>
    <t>CQ3</t>
  </si>
  <si>
    <t>CQ4</t>
  </si>
  <si>
    <t>CQ5</t>
  </si>
  <si>
    <t>CQ6</t>
  </si>
  <si>
    <t>CQ7</t>
  </si>
  <si>
    <t>CA 3</t>
  </si>
  <si>
    <t>CA 5</t>
  </si>
  <si>
    <t>Projet de référence du soumissionnaire</t>
  </si>
  <si>
    <t>Chiffre d'affaires annuel du soumissionnaire &gt; double du chiffre d'affaires moyen du marché</t>
  </si>
  <si>
    <t>Certification selon la norme ISO 9001 ou équivalente</t>
  </si>
  <si>
    <t>Objet de référence d'une personne-clé</t>
  </si>
  <si>
    <t>Preuve de la disponibilité des personnes-clés</t>
  </si>
  <si>
    <t>50% des travaux au maximum sont effectués par des sous-traitants</t>
  </si>
  <si>
    <t>Soumissionnaire (entreprise)</t>
  </si>
  <si>
    <t>[Points]</t>
  </si>
  <si>
    <t>[Texte]</t>
  </si>
  <si>
    <t>Coûts totaux</t>
  </si>
  <si>
    <t>Total des points relatifs au prix</t>
  </si>
  <si>
    <t>Evaluation du prix de l'offre révisé</t>
  </si>
  <si>
    <t>Valeurs de référence pour les calculs</t>
  </si>
  <si>
    <t>Prix de l'offre révisé (CHF)</t>
  </si>
  <si>
    <t>Evaluation (points / aucun point)</t>
  </si>
  <si>
    <t>Différence par rapport à l'offre la plus avantageuse</t>
  </si>
  <si>
    <t>Différence par rapport à l'offre la plus avantageuse en % = déduction de points sur le maximum de points en %</t>
  </si>
  <si>
    <t>Champs de saisie</t>
  </si>
  <si>
    <t>Max. pts</t>
  </si>
  <si>
    <t>Evaluation : aperçu</t>
  </si>
  <si>
    <t>Raison sociale, lieu</t>
  </si>
  <si>
    <t>Note la plus élevée = offre la plus avantageuse (note max.) :</t>
  </si>
  <si>
    <t>Limite de prix pour la note 0 (note zéro) :</t>
  </si>
  <si>
    <t>Différence entre note zéro et note max. :</t>
  </si>
  <si>
    <t>Pas de saisie (formules, résultats)</t>
  </si>
  <si>
    <t>I</t>
  </si>
  <si>
    <t>Evaluation soumissionnaire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</si>
</sst>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38">
    <font>
      <sz val="10"/>
      <name val="Frutiger 45 Light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sz val="8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Frutiger 45 Light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9"/>
      <color indexed="9"/>
      <name val="Arial"/>
      <family val="2"/>
    </font>
    <font>
      <sz val="9"/>
      <color indexed="9"/>
      <name val="Arial"/>
      <family val="2"/>
    </font>
    <font>
      <sz val="10"/>
      <color indexed="9"/>
      <name val="Arial"/>
      <family val="2"/>
    </font>
    <font>
      <b/>
      <u/>
      <sz val="8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8"/>
      <color indexed="12"/>
      <name val="Arial"/>
      <family val="2"/>
    </font>
    <font>
      <b/>
      <sz val="12"/>
      <color indexed="81"/>
      <name val="Tahoma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color rgb="FF0000FF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  <font>
      <b/>
      <sz val="8.5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B7FF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A904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07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/>
    <xf numFmtId="0" fontId="2" fillId="0" borderId="1" xfId="0" applyFont="1" applyBorder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/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6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horizontal="left" vertical="center"/>
    </xf>
    <xf numFmtId="0" fontId="13" fillId="0" borderId="0" xfId="0" applyFont="1"/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2" fillId="0" borderId="7" xfId="0" applyFont="1" applyBorder="1" applyAlignment="1"/>
    <xf numFmtId="1" fontId="6" fillId="2" borderId="5" xfId="0" applyNumberFormat="1" applyFont="1" applyFill="1" applyBorder="1" applyAlignment="1" applyProtection="1">
      <alignment horizontal="center" vertical="top" wrapText="1"/>
    </xf>
    <xf numFmtId="1" fontId="16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Alignment="1" applyProtection="1">
      <alignment vertical="top" wrapText="1"/>
    </xf>
    <xf numFmtId="1" fontId="16" fillId="3" borderId="5" xfId="0" applyNumberFormat="1" applyFont="1" applyFill="1" applyBorder="1" applyAlignment="1" applyProtection="1">
      <alignment horizontal="center" vertical="center"/>
    </xf>
    <xf numFmtId="0" fontId="5" fillId="3" borderId="0" xfId="0" applyFont="1" applyFill="1"/>
    <xf numFmtId="0" fontId="6" fillId="4" borderId="7" xfId="0" applyFont="1" applyFill="1" applyBorder="1" applyAlignment="1" applyProtection="1">
      <alignment horizontal="center" vertical="center"/>
    </xf>
    <xf numFmtId="0" fontId="5" fillId="4" borderId="0" xfId="0" applyFont="1" applyFill="1"/>
    <xf numFmtId="0" fontId="2" fillId="0" borderId="0" xfId="0" applyFont="1" applyAlignment="1" applyProtection="1">
      <alignment horizontal="righ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17" fillId="0" borderId="0" xfId="0" applyFont="1"/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" fontId="16" fillId="5" borderId="5" xfId="0" applyNumberFormat="1" applyFont="1" applyFill="1" applyBorder="1" applyAlignment="1" applyProtection="1">
      <alignment horizontal="center" vertical="center"/>
    </xf>
    <xf numFmtId="0" fontId="5" fillId="5" borderId="0" xfId="0" applyFont="1" applyFill="1"/>
    <xf numFmtId="0" fontId="6" fillId="6" borderId="7" xfId="0" applyFont="1" applyFill="1" applyBorder="1" applyAlignment="1" applyProtection="1">
      <alignment horizontal="center" vertical="center"/>
    </xf>
    <xf numFmtId="0" fontId="5" fillId="6" borderId="0" xfId="0" applyFont="1" applyFill="1"/>
    <xf numFmtId="0" fontId="1" fillId="0" borderId="0" xfId="2"/>
    <xf numFmtId="0" fontId="19" fillId="0" borderId="0" xfId="2" applyFont="1" applyAlignment="1" applyProtection="1">
      <alignment horizontal="left" vertical="center"/>
      <protection hidden="1"/>
    </xf>
    <xf numFmtId="0" fontId="6" fillId="0" borderId="0" xfId="2" applyFont="1" applyAlignment="1" applyProtection="1">
      <alignment horizontal="left" vertical="center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3" fontId="1" fillId="0" borderId="0" xfId="2" applyNumberFormat="1" applyAlignment="1" applyProtection="1">
      <alignment horizontal="center" vertical="center"/>
      <protection hidden="1"/>
    </xf>
    <xf numFmtId="0" fontId="1" fillId="0" borderId="0" xfId="2" applyAlignment="1" applyProtection="1">
      <alignment horizontal="center" vertical="center"/>
      <protection hidden="1"/>
    </xf>
    <xf numFmtId="0" fontId="1" fillId="0" borderId="0" xfId="2" applyAlignment="1" applyProtection="1">
      <alignment vertical="center"/>
      <protection hidden="1"/>
    </xf>
    <xf numFmtId="0" fontId="20" fillId="7" borderId="8" xfId="2" applyFont="1" applyFill="1" applyBorder="1" applyAlignment="1" applyProtection="1">
      <alignment horizontal="left"/>
      <protection hidden="1"/>
    </xf>
    <xf numFmtId="0" fontId="21" fillId="7" borderId="9" xfId="2" applyFont="1" applyFill="1" applyBorder="1" applyAlignment="1" applyProtection="1">
      <alignment horizontal="center"/>
      <protection hidden="1"/>
    </xf>
    <xf numFmtId="0" fontId="21" fillId="7" borderId="9" xfId="2" applyFont="1" applyFill="1" applyBorder="1" applyAlignment="1" applyProtection="1">
      <alignment vertical="center"/>
      <protection hidden="1"/>
    </xf>
    <xf numFmtId="3" fontId="22" fillId="7" borderId="9" xfId="2" applyNumberFormat="1" applyFont="1" applyFill="1" applyBorder="1" applyAlignment="1" applyProtection="1">
      <alignment horizontal="center" vertical="center"/>
      <protection hidden="1"/>
    </xf>
    <xf numFmtId="1" fontId="16" fillId="7" borderId="2" xfId="2" applyNumberFormat="1" applyFont="1" applyFill="1" applyBorder="1" applyAlignment="1" applyProtection="1">
      <alignment horizontal="left" vertical="center"/>
      <protection locked="0"/>
    </xf>
    <xf numFmtId="1" fontId="16" fillId="7" borderId="1" xfId="2" applyNumberFormat="1" applyFont="1" applyFill="1" applyBorder="1" applyAlignment="1" applyProtection="1">
      <alignment horizontal="left" vertical="center"/>
      <protection locked="0"/>
    </xf>
    <xf numFmtId="1" fontId="16" fillId="7" borderId="7" xfId="2" applyNumberFormat="1" applyFont="1" applyFill="1" applyBorder="1" applyAlignment="1" applyProtection="1">
      <alignment horizontal="left" vertical="center"/>
      <protection locked="0"/>
    </xf>
    <xf numFmtId="0" fontId="7" fillId="0" borderId="5" xfId="2" applyNumberFormat="1" applyFont="1" applyBorder="1" applyAlignment="1" applyProtection="1">
      <alignment horizontal="center" textRotation="90" wrapText="1"/>
      <protection hidden="1"/>
    </xf>
    <xf numFmtId="0" fontId="15" fillId="0" borderId="5" xfId="2" applyFont="1" applyBorder="1" applyAlignment="1" applyProtection="1">
      <alignment horizontal="center" textRotation="90" wrapText="1"/>
      <protection hidden="1"/>
    </xf>
    <xf numFmtId="0" fontId="15" fillId="0" borderId="7" xfId="2" applyFont="1" applyBorder="1" applyAlignment="1" applyProtection="1">
      <alignment horizontal="center" textRotation="90" wrapText="1"/>
      <protection hidden="1"/>
    </xf>
    <xf numFmtId="0" fontId="7" fillId="0" borderId="5" xfId="2" applyFont="1" applyBorder="1" applyAlignment="1" applyProtection="1">
      <alignment horizontal="center"/>
      <protection hidden="1"/>
    </xf>
    <xf numFmtId="1" fontId="7" fillId="8" borderId="5" xfId="2" applyNumberFormat="1" applyFont="1" applyFill="1" applyBorder="1" applyAlignment="1" applyProtection="1">
      <alignment horizontal="center" vertical="center"/>
      <protection hidden="1"/>
    </xf>
    <xf numFmtId="4" fontId="7" fillId="0" borderId="5" xfId="2" applyNumberFormat="1" applyFont="1" applyBorder="1" applyAlignment="1" applyProtection="1">
      <alignment horizontal="center" vertical="center"/>
      <protection hidden="1"/>
    </xf>
    <xf numFmtId="0" fontId="2" fillId="0" borderId="0" xfId="2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 vertical="center"/>
      <protection hidden="1"/>
    </xf>
    <xf numFmtId="0" fontId="23" fillId="0" borderId="0" xfId="2" applyFont="1" applyAlignment="1" applyProtection="1">
      <alignment vertical="center"/>
      <protection hidden="1"/>
    </xf>
    <xf numFmtId="0" fontId="7" fillId="0" borderId="0" xfId="2" applyFont="1" applyAlignment="1" applyProtection="1">
      <alignment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7" fillId="0" borderId="0" xfId="2" applyFont="1" applyAlignment="1" applyProtection="1">
      <alignment horizontal="left" vertical="center"/>
      <protection hidden="1"/>
    </xf>
    <xf numFmtId="0" fontId="5" fillId="0" borderId="0" xfId="0" applyFont="1" applyFill="1" applyBorder="1"/>
    <xf numFmtId="0" fontId="2" fillId="0" borderId="0" xfId="0" applyFont="1" applyFill="1" applyBorder="1"/>
    <xf numFmtId="0" fontId="6" fillId="4" borderId="2" xfId="0" applyFont="1" applyFill="1" applyBorder="1" applyAlignment="1" applyProtection="1">
      <alignment horizontal="left" vertical="center"/>
    </xf>
    <xf numFmtId="1" fontId="25" fillId="9" borderId="5" xfId="0" applyNumberFormat="1" applyFont="1" applyFill="1" applyBorder="1" applyAlignment="1" applyProtection="1">
      <alignment horizontal="center" vertical="center" wrapText="1"/>
    </xf>
    <xf numFmtId="0" fontId="25" fillId="9" borderId="5" xfId="0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vertical="top"/>
    </xf>
    <xf numFmtId="0" fontId="6" fillId="0" borderId="10" xfId="0" applyFont="1" applyBorder="1" applyAlignment="1" applyProtection="1">
      <alignment vertical="top" wrapText="1"/>
    </xf>
    <xf numFmtId="1" fontId="25" fillId="9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13" fillId="0" borderId="0" xfId="0" applyFont="1" applyFill="1" applyBorder="1"/>
    <xf numFmtId="0" fontId="5" fillId="0" borderId="0" xfId="0" applyFont="1" applyBorder="1" applyAlignment="1" applyProtection="1">
      <alignment vertical="center" wrapText="1"/>
    </xf>
    <xf numFmtId="0" fontId="5" fillId="3" borderId="0" xfId="0" applyFont="1" applyFill="1" applyBorder="1"/>
    <xf numFmtId="0" fontId="5" fillId="4" borderId="0" xfId="0" applyFont="1" applyFill="1" applyBorder="1"/>
    <xf numFmtId="0" fontId="5" fillId="0" borderId="0" xfId="0" applyFont="1" applyBorder="1"/>
    <xf numFmtId="0" fontId="13" fillId="0" borderId="0" xfId="0" applyFont="1" applyBorder="1"/>
    <xf numFmtId="0" fontId="5" fillId="5" borderId="0" xfId="0" applyFont="1" applyFill="1" applyBorder="1"/>
    <xf numFmtId="0" fontId="5" fillId="6" borderId="0" xfId="0" applyFont="1" applyFill="1" applyBorder="1"/>
    <xf numFmtId="1" fontId="16" fillId="3" borderId="5" xfId="0" applyNumberFormat="1" applyFont="1" applyFill="1" applyBorder="1" applyAlignment="1" applyProtection="1">
      <alignment horizontal="center" vertical="center" wrapText="1"/>
    </xf>
    <xf numFmtId="1" fontId="6" fillId="3" borderId="5" xfId="0" applyNumberFormat="1" applyFont="1" applyFill="1" applyBorder="1" applyAlignment="1" applyProtection="1">
      <alignment horizontal="center" vertical="top" wrapText="1"/>
    </xf>
    <xf numFmtId="0" fontId="6" fillId="4" borderId="5" xfId="0" applyFont="1" applyFill="1" applyBorder="1" applyAlignment="1" applyProtection="1">
      <alignment horizontal="center" vertical="top" wrapText="1"/>
    </xf>
    <xf numFmtId="0" fontId="6" fillId="4" borderId="2" xfId="0" applyFont="1" applyFill="1" applyBorder="1" applyAlignment="1" applyProtection="1">
      <alignment vertical="top" wrapText="1"/>
    </xf>
    <xf numFmtId="0" fontId="2" fillId="4" borderId="2" xfId="0" applyFont="1" applyFill="1" applyBorder="1" applyAlignment="1" applyProtection="1">
      <alignment vertical="top"/>
    </xf>
    <xf numFmtId="0" fontId="2" fillId="4" borderId="7" xfId="0" applyFont="1" applyFill="1" applyBorder="1" applyAlignment="1" applyProtection="1">
      <alignment vertical="top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5" fillId="9" borderId="1" xfId="0" applyFont="1" applyFill="1" applyBorder="1" applyAlignment="1" applyProtection="1">
      <alignment vertical="top" wrapText="1"/>
    </xf>
    <xf numFmtId="0" fontId="25" fillId="9" borderId="2" xfId="0" applyFont="1" applyFill="1" applyBorder="1" applyAlignment="1" applyProtection="1">
      <alignment horizontal="left" vertical="top" wrapText="1"/>
    </xf>
    <xf numFmtId="0" fontId="25" fillId="9" borderId="11" xfId="0" applyFont="1" applyFill="1" applyBorder="1" applyAlignment="1" applyProtection="1">
      <alignment horizontal="center" vertical="top" wrapText="1"/>
    </xf>
    <xf numFmtId="0" fontId="26" fillId="9" borderId="2" xfId="0" applyFont="1" applyFill="1" applyBorder="1" applyAlignment="1" applyProtection="1">
      <alignment horizontal="center" vertical="top" wrapText="1"/>
    </xf>
    <xf numFmtId="0" fontId="25" fillId="9" borderId="5" xfId="0" applyFont="1" applyFill="1" applyBorder="1" applyAlignment="1" applyProtection="1">
      <alignment vertical="top" wrapText="1"/>
    </xf>
    <xf numFmtId="4" fontId="7" fillId="3" borderId="5" xfId="2" applyNumberFormat="1" applyFont="1" applyFill="1" applyBorder="1" applyAlignment="1" applyProtection="1">
      <alignment horizontal="center" vertical="center"/>
      <protection hidden="1"/>
    </xf>
    <xf numFmtId="0" fontId="7" fillId="3" borderId="5" xfId="2" applyFont="1" applyFill="1" applyBorder="1" applyAlignment="1" applyProtection="1">
      <alignment horizontal="center"/>
      <protection hidden="1"/>
    </xf>
    <xf numFmtId="0" fontId="26" fillId="9" borderId="7" xfId="0" applyFont="1" applyFill="1" applyBorder="1" applyAlignment="1" applyProtection="1">
      <alignment vertical="top" wrapText="1"/>
    </xf>
    <xf numFmtId="1" fontId="6" fillId="3" borderId="12" xfId="0" applyNumberFormat="1" applyFont="1" applyFill="1" applyBorder="1" applyAlignment="1" applyProtection="1">
      <alignment horizontal="center" vertical="center" wrapText="1"/>
    </xf>
    <xf numFmtId="1" fontId="6" fillId="3" borderId="5" xfId="0" applyNumberFormat="1" applyFont="1" applyFill="1" applyBorder="1" applyAlignment="1" applyProtection="1">
      <alignment horizontal="center" vertical="center" wrapText="1"/>
    </xf>
    <xf numFmtId="1" fontId="2" fillId="3" borderId="1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Alignment="1" applyProtection="1">
      <alignment vertical="top" wrapText="1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26" fillId="0" borderId="0" xfId="0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vertical="top" wrapText="1"/>
    </xf>
    <xf numFmtId="0" fontId="25" fillId="0" borderId="0" xfId="0" applyFont="1" applyFill="1" applyBorder="1" applyAlignment="1" applyProtection="1">
      <alignment horizontal="center" vertical="top" wrapText="1"/>
    </xf>
    <xf numFmtId="0" fontId="25" fillId="0" borderId="0" xfId="0" applyFont="1" applyFill="1" applyBorder="1" applyAlignment="1" applyProtection="1">
      <alignment vertical="top" wrapText="1"/>
    </xf>
    <xf numFmtId="1" fontId="24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0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vertical="top" wrapText="1"/>
    </xf>
    <xf numFmtId="1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top" wrapText="1"/>
    </xf>
    <xf numFmtId="2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1" fontId="6" fillId="0" borderId="0" xfId="0" applyNumberFormat="1" applyFont="1" applyFill="1" applyBorder="1" applyAlignment="1" applyProtection="1">
      <alignment horizontal="right" vertical="center" wrapText="1"/>
    </xf>
    <xf numFmtId="1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" fontId="2" fillId="3" borderId="7" xfId="0" applyNumberFormat="1" applyFont="1" applyFill="1" applyBorder="1" applyAlignment="1" applyProtection="1">
      <alignment horizontal="center" vertical="center" wrapText="1"/>
    </xf>
    <xf numFmtId="1" fontId="2" fillId="3" borderId="6" xfId="0" applyNumberFormat="1" applyFont="1" applyFill="1" applyBorder="1" applyAlignment="1" applyProtection="1">
      <alignment horizontal="right" vertical="center" wrapText="1"/>
    </xf>
    <xf numFmtId="1" fontId="2" fillId="3" borderId="14" xfId="0" applyNumberFormat="1" applyFont="1" applyFill="1" applyBorder="1" applyAlignment="1" applyProtection="1">
      <alignment horizontal="right" vertical="center" wrapText="1"/>
    </xf>
    <xf numFmtId="0" fontId="1" fillId="0" borderId="0" xfId="2" applyBorder="1"/>
    <xf numFmtId="0" fontId="6" fillId="0" borderId="0" xfId="2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center" vertical="center"/>
    </xf>
    <xf numFmtId="1" fontId="2" fillId="3" borderId="5" xfId="0" applyNumberFormat="1" applyFont="1" applyFill="1" applyBorder="1" applyAlignment="1" applyProtection="1">
      <alignment horizontal="center" vertical="center" wrapText="1"/>
    </xf>
    <xf numFmtId="2" fontId="6" fillId="3" borderId="15" xfId="0" applyNumberFormat="1" applyFont="1" applyFill="1" applyBorder="1" applyAlignment="1" applyProtection="1">
      <alignment horizontal="center" vertical="top" wrapText="1"/>
    </xf>
    <xf numFmtId="2" fontId="2" fillId="3" borderId="6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vertical="top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top" wrapText="1"/>
    </xf>
    <xf numFmtId="0" fontId="14" fillId="0" borderId="0" xfId="0" applyFont="1" applyFill="1" applyAlignment="1" applyProtection="1">
      <alignment horizontal="left" vertical="center"/>
    </xf>
    <xf numFmtId="9" fontId="28" fillId="9" borderId="5" xfId="1" applyFont="1" applyFill="1" applyBorder="1" applyAlignment="1" applyProtection="1">
      <alignment horizontal="center" vertical="center"/>
      <protection locked="0"/>
    </xf>
    <xf numFmtId="4" fontId="28" fillId="9" borderId="5" xfId="2" applyNumberFormat="1" applyFont="1" applyFill="1" applyBorder="1" applyAlignment="1" applyProtection="1">
      <alignment horizontal="right" vertical="center"/>
      <protection locked="0"/>
    </xf>
    <xf numFmtId="4" fontId="7" fillId="3" borderId="5" xfId="2" applyNumberFormat="1" applyFont="1" applyFill="1" applyBorder="1" applyAlignment="1" applyProtection="1">
      <alignment horizontal="right" vertical="center"/>
      <protection hidden="1"/>
    </xf>
    <xf numFmtId="165" fontId="7" fillId="3" borderId="5" xfId="1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Alignment="1" applyProtection="1">
      <alignment horizontal="left" vertical="center"/>
    </xf>
    <xf numFmtId="3" fontId="7" fillId="3" borderId="5" xfId="2" applyNumberFormat="1" applyFont="1" applyFill="1" applyBorder="1" applyAlignment="1" applyProtection="1">
      <alignment horizontal="right" vertical="center"/>
      <protection hidden="1"/>
    </xf>
    <xf numFmtId="0" fontId="32" fillId="9" borderId="2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 applyProtection="1">
      <alignment vertical="top" wrapText="1"/>
    </xf>
    <xf numFmtId="0" fontId="30" fillId="9" borderId="0" xfId="0" applyFont="1" applyFill="1" applyBorder="1" applyAlignment="1" applyProtection="1">
      <alignment horizontal="center" vertical="top" wrapText="1"/>
    </xf>
    <xf numFmtId="1" fontId="27" fillId="3" borderId="0" xfId="0" applyNumberFormat="1" applyFont="1" applyFill="1" applyBorder="1" applyAlignment="1" applyProtection="1">
      <alignment horizontal="center" vertical="center"/>
    </xf>
    <xf numFmtId="0" fontId="27" fillId="4" borderId="0" xfId="0" applyFont="1" applyFill="1" applyBorder="1" applyAlignment="1" applyProtection="1">
      <alignment horizontal="center" vertical="center"/>
    </xf>
    <xf numFmtId="0" fontId="27" fillId="6" borderId="0" xfId="0" applyFont="1" applyFill="1" applyBorder="1" applyAlignment="1" applyProtection="1">
      <alignment horizontal="center" vertical="center"/>
    </xf>
    <xf numFmtId="1" fontId="27" fillId="5" borderId="0" xfId="0" applyNumberFormat="1" applyFont="1" applyFill="1" applyBorder="1" applyAlignment="1" applyProtection="1">
      <alignment horizontal="center" vertical="center"/>
    </xf>
    <xf numFmtId="0" fontId="31" fillId="9" borderId="2" xfId="0" applyFont="1" applyFill="1" applyBorder="1" applyAlignment="1" applyProtection="1">
      <alignment horizontal="left" vertical="top"/>
    </xf>
    <xf numFmtId="0" fontId="31" fillId="9" borderId="1" xfId="0" applyFont="1" applyFill="1" applyBorder="1" applyAlignment="1" applyProtection="1">
      <alignment horizontal="left" vertical="top"/>
    </xf>
    <xf numFmtId="0" fontId="31" fillId="9" borderId="7" xfId="0" applyFont="1" applyFill="1" applyBorder="1" applyAlignment="1" applyProtection="1">
      <alignment horizontal="left" vertical="top"/>
    </xf>
    <xf numFmtId="0" fontId="24" fillId="9" borderId="5" xfId="0" applyFont="1" applyFill="1" applyBorder="1" applyAlignment="1" applyProtection="1">
      <alignment horizontal="center" vertical="center" wrapText="1"/>
    </xf>
    <xf numFmtId="0" fontId="24" fillId="9" borderId="5" xfId="0" applyFont="1" applyFill="1" applyBorder="1" applyAlignment="1" applyProtection="1">
      <alignment horizontal="center" vertical="top" wrapText="1"/>
    </xf>
    <xf numFmtId="0" fontId="24" fillId="9" borderId="5" xfId="0" applyFont="1" applyFill="1" applyBorder="1" applyAlignment="1" applyProtection="1">
      <alignment horizontal="center" vertical="top" wrapText="1"/>
      <protection locked="0"/>
    </xf>
    <xf numFmtId="0" fontId="24" fillId="9" borderId="2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vertical="top" wrapText="1"/>
      <protection locked="0"/>
    </xf>
    <xf numFmtId="0" fontId="24" fillId="9" borderId="1" xfId="0" applyFont="1" applyFill="1" applyBorder="1" applyAlignment="1" applyProtection="1">
      <alignment horizontal="left" vertical="top" wrapText="1"/>
    </xf>
    <xf numFmtId="4" fontId="15" fillId="10" borderId="5" xfId="2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left" vertical="center"/>
    </xf>
    <xf numFmtId="0" fontId="35" fillId="0" borderId="5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vertical="top" wrapText="1"/>
    </xf>
    <xf numFmtId="0" fontId="19" fillId="0" borderId="0" xfId="0" applyFont="1" applyAlignment="1" applyProtection="1">
      <alignment vertical="top" wrapText="1"/>
    </xf>
    <xf numFmtId="0" fontId="36" fillId="0" borderId="0" xfId="0" applyFont="1" applyFill="1" applyBorder="1" applyAlignment="1" applyProtection="1">
      <alignment vertical="top" wrapText="1"/>
    </xf>
    <xf numFmtId="0" fontId="36" fillId="0" borderId="0" xfId="0" applyFont="1" applyBorder="1" applyAlignment="1" applyProtection="1">
      <alignment vertical="top" wrapText="1"/>
    </xf>
    <xf numFmtId="0" fontId="36" fillId="0" borderId="0" xfId="0" applyFont="1" applyAlignment="1" applyProtection="1">
      <alignment vertical="top" wrapText="1"/>
    </xf>
    <xf numFmtId="0" fontId="36" fillId="0" borderId="0" xfId="0" applyFont="1" applyFill="1" applyAlignment="1" applyProtection="1">
      <alignment vertical="top" wrapText="1"/>
    </xf>
    <xf numFmtId="0" fontId="6" fillId="11" borderId="2" xfId="0" applyFont="1" applyFill="1" applyBorder="1" applyAlignment="1" applyProtection="1">
      <alignment horizontal="center" vertical="top" wrapText="1"/>
    </xf>
    <xf numFmtId="0" fontId="6" fillId="11" borderId="7" xfId="0" applyFont="1" applyFill="1" applyBorder="1" applyAlignment="1" applyProtection="1">
      <alignment vertical="top" wrapText="1"/>
    </xf>
    <xf numFmtId="1" fontId="6" fillId="11" borderId="5" xfId="0" applyNumberFormat="1" applyFont="1" applyFill="1" applyBorder="1" applyAlignment="1" applyProtection="1">
      <alignment horizontal="center" vertical="center" wrapText="1"/>
    </xf>
    <xf numFmtId="1" fontId="6" fillId="11" borderId="2" xfId="0" applyNumberFormat="1" applyFont="1" applyFill="1" applyBorder="1" applyAlignment="1" applyProtection="1">
      <alignment horizontal="center" vertical="center" wrapText="1"/>
    </xf>
    <xf numFmtId="0" fontId="6" fillId="12" borderId="2" xfId="0" applyFont="1" applyFill="1" applyBorder="1" applyAlignment="1" applyProtection="1">
      <alignment horizontal="center" vertical="top" wrapText="1"/>
    </xf>
    <xf numFmtId="0" fontId="6" fillId="12" borderId="7" xfId="0" applyFont="1" applyFill="1" applyBorder="1" applyAlignment="1" applyProtection="1">
      <alignment vertical="top" wrapText="1"/>
    </xf>
    <xf numFmtId="1" fontId="6" fillId="12" borderId="5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vertical="top" wrapText="1"/>
    </xf>
    <xf numFmtId="0" fontId="6" fillId="13" borderId="2" xfId="0" applyFont="1" applyFill="1" applyBorder="1" applyAlignment="1" applyProtection="1">
      <alignment horizontal="center" vertical="top" wrapText="1"/>
    </xf>
    <xf numFmtId="0" fontId="6" fillId="13" borderId="7" xfId="0" applyFont="1" applyFill="1" applyBorder="1" applyAlignment="1" applyProtection="1">
      <alignment vertical="top" wrapText="1"/>
    </xf>
    <xf numFmtId="1" fontId="6" fillId="13" borderId="5" xfId="0" applyNumberFormat="1" applyFont="1" applyFill="1" applyBorder="1" applyAlignment="1" applyProtection="1">
      <alignment horizontal="center" vertical="center" wrapText="1"/>
    </xf>
    <xf numFmtId="1" fontId="6" fillId="13" borderId="2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Border="1"/>
    <xf numFmtId="0" fontId="36" fillId="0" borderId="0" xfId="0" applyFont="1" applyBorder="1"/>
    <xf numFmtId="0" fontId="37" fillId="0" borderId="0" xfId="0" applyFont="1" applyFill="1" applyBorder="1"/>
    <xf numFmtId="0" fontId="37" fillId="0" borderId="0" xfId="0" applyFont="1" applyBorder="1"/>
    <xf numFmtId="0" fontId="37" fillId="0" borderId="0" xfId="0" applyFont="1"/>
    <xf numFmtId="0" fontId="36" fillId="5" borderId="0" xfId="0" applyFont="1" applyFill="1" applyBorder="1"/>
    <xf numFmtId="0" fontId="36" fillId="5" borderId="0" xfId="0" applyFont="1" applyFill="1"/>
    <xf numFmtId="0" fontId="36" fillId="0" borderId="0" xfId="0" applyFont="1"/>
    <xf numFmtId="0" fontId="36" fillId="6" borderId="0" xfId="0" applyFont="1" applyFill="1" applyBorder="1"/>
    <xf numFmtId="0" fontId="36" fillId="6" borderId="0" xfId="0" applyFont="1" applyFill="1"/>
    <xf numFmtId="0" fontId="6" fillId="10" borderId="3" xfId="0" applyFont="1" applyFill="1" applyBorder="1" applyAlignment="1" applyProtection="1">
      <alignment horizontal="center" vertical="top" wrapText="1"/>
    </xf>
    <xf numFmtId="0" fontId="6" fillId="10" borderId="4" xfId="0" applyFont="1" applyFill="1" applyBorder="1" applyAlignment="1" applyProtection="1">
      <alignment horizontal="left" vertical="top" wrapText="1"/>
    </xf>
    <xf numFmtId="0" fontId="2" fillId="10" borderId="5" xfId="0" applyFont="1" applyFill="1" applyBorder="1" applyAlignment="1" applyProtection="1">
      <alignment horizontal="center" vertical="top" wrapText="1"/>
    </xf>
    <xf numFmtId="0" fontId="2" fillId="10" borderId="5" xfId="0" applyFont="1" applyFill="1" applyBorder="1" applyAlignment="1" applyProtection="1">
      <alignment horizontal="left" vertical="top" wrapText="1"/>
    </xf>
    <xf numFmtId="0" fontId="1" fillId="10" borderId="4" xfId="0" applyFont="1" applyFill="1" applyBorder="1" applyAlignment="1" applyProtection="1">
      <alignment horizontal="left" vertical="top" wrapText="1"/>
    </xf>
    <xf numFmtId="0" fontId="6" fillId="10" borderId="7" xfId="0" applyFont="1" applyFill="1" applyBorder="1" applyAlignment="1" applyProtection="1">
      <alignment vertical="top" wrapText="1"/>
    </xf>
    <xf numFmtId="0" fontId="1" fillId="10" borderId="7" xfId="0" applyFont="1" applyFill="1" applyBorder="1" applyAlignment="1" applyProtection="1">
      <alignment vertical="top" wrapText="1"/>
    </xf>
    <xf numFmtId="0" fontId="2" fillId="10" borderId="1" xfId="0" applyFont="1" applyFill="1" applyBorder="1" applyAlignment="1" applyProtection="1">
      <alignment horizontal="left" vertical="top" wrapText="1"/>
    </xf>
    <xf numFmtId="0" fontId="1" fillId="10" borderId="3" xfId="0" applyFont="1" applyFill="1" applyBorder="1" applyAlignment="1" applyProtection="1">
      <alignment horizontal="center" vertical="top" wrapText="1"/>
    </xf>
    <xf numFmtId="0" fontId="1" fillId="10" borderId="5" xfId="0" applyFont="1" applyFill="1" applyBorder="1" applyAlignment="1" applyProtection="1">
      <alignment horizontal="left" vertical="top" wrapText="1"/>
    </xf>
    <xf numFmtId="1" fontId="1" fillId="12" borderId="5" xfId="0" applyNumberFormat="1" applyFont="1" applyFill="1" applyBorder="1" applyAlignment="1" applyProtection="1">
      <alignment horizontal="center" vertical="center" wrapText="1"/>
    </xf>
    <xf numFmtId="1" fontId="1" fillId="11" borderId="5" xfId="0" applyNumberFormat="1" applyFont="1" applyFill="1" applyBorder="1" applyAlignment="1" applyProtection="1">
      <alignment horizontal="center" vertical="center" wrapText="1"/>
    </xf>
    <xf numFmtId="1" fontId="1" fillId="13" borderId="5" xfId="0" applyNumberFormat="1" applyFont="1" applyFill="1" applyBorder="1" applyAlignment="1" applyProtection="1">
      <alignment horizontal="center" vertical="center" wrapText="1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" fillId="11" borderId="11" xfId="0" applyFont="1" applyFill="1" applyBorder="1" applyAlignment="1" applyProtection="1">
      <alignment horizontal="center" vertical="top" wrapText="1"/>
    </xf>
    <xf numFmtId="0" fontId="1" fillId="11" borderId="5" xfId="0" applyFont="1" applyFill="1" applyBorder="1" applyAlignment="1" applyProtection="1">
      <alignment vertical="top" wrapText="1"/>
    </xf>
    <xf numFmtId="1" fontId="1" fillId="11" borderId="1" xfId="0" applyNumberFormat="1" applyFont="1" applyFill="1" applyBorder="1" applyAlignment="1" applyProtection="1">
      <alignment horizontal="center" vertical="center" wrapText="1"/>
    </xf>
    <xf numFmtId="2" fontId="1" fillId="11" borderId="19" xfId="0" applyNumberFormat="1" applyFont="1" applyFill="1" applyBorder="1" applyAlignment="1" applyProtection="1">
      <alignment horizontal="right" vertical="center" wrapText="1"/>
    </xf>
    <xf numFmtId="1" fontId="1" fillId="11" borderId="20" xfId="0" applyNumberFormat="1" applyFont="1" applyFill="1" applyBorder="1" applyAlignment="1" applyProtection="1">
      <alignment horizontal="right" vertical="center" wrapText="1"/>
    </xf>
    <xf numFmtId="0" fontId="6" fillId="14" borderId="2" xfId="0" applyFont="1" applyFill="1" applyBorder="1" applyAlignment="1" applyProtection="1">
      <alignment horizontal="center" vertical="top" wrapText="1"/>
    </xf>
    <xf numFmtId="0" fontId="6" fillId="14" borderId="7" xfId="0" applyFont="1" applyFill="1" applyBorder="1" applyAlignment="1" applyProtection="1">
      <alignment vertical="top" wrapText="1"/>
    </xf>
    <xf numFmtId="1" fontId="6" fillId="14" borderId="5" xfId="0" applyNumberFormat="1" applyFont="1" applyFill="1" applyBorder="1" applyAlignment="1" applyProtection="1">
      <alignment horizontal="center" vertical="center" wrapText="1"/>
    </xf>
    <xf numFmtId="1" fontId="6" fillId="14" borderId="2" xfId="0" applyNumberFormat="1" applyFont="1" applyFill="1" applyBorder="1" applyAlignment="1" applyProtection="1">
      <alignment horizontal="center" vertical="center" wrapText="1"/>
    </xf>
    <xf numFmtId="0" fontId="1" fillId="14" borderId="5" xfId="0" applyFont="1" applyFill="1" applyBorder="1" applyAlignment="1" applyProtection="1">
      <alignment horizontal="center" vertical="top" wrapText="1"/>
    </xf>
    <xf numFmtId="0" fontId="1" fillId="14" borderId="5" xfId="0" applyFont="1" applyFill="1" applyBorder="1" applyAlignment="1" applyProtection="1">
      <alignment vertical="top" wrapText="1"/>
    </xf>
    <xf numFmtId="1" fontId="1" fillId="14" borderId="5" xfId="0" applyNumberFormat="1" applyFont="1" applyFill="1" applyBorder="1" applyAlignment="1" applyProtection="1">
      <alignment horizontal="center" vertical="center" wrapText="1"/>
    </xf>
    <xf numFmtId="1" fontId="1" fillId="14" borderId="2" xfId="0" applyNumberFormat="1" applyFont="1" applyFill="1" applyBorder="1" applyAlignment="1" applyProtection="1">
      <alignment horizontal="center" vertical="center" wrapText="1"/>
    </xf>
    <xf numFmtId="1" fontId="1" fillId="14" borderId="19" xfId="0" applyNumberFormat="1" applyFont="1" applyFill="1" applyBorder="1" applyAlignment="1" applyProtection="1">
      <alignment horizontal="right" vertical="center" wrapText="1"/>
    </xf>
    <xf numFmtId="1" fontId="1" fillId="14" borderId="21" xfId="0" applyNumberFormat="1" applyFont="1" applyFill="1" applyBorder="1" applyAlignment="1" applyProtection="1">
      <alignment horizontal="right" vertical="center" wrapText="1"/>
    </xf>
    <xf numFmtId="0" fontId="6" fillId="15" borderId="2" xfId="0" applyFont="1" applyFill="1" applyBorder="1" applyAlignment="1" applyProtection="1">
      <alignment horizontal="center" vertical="top" wrapText="1"/>
    </xf>
    <xf numFmtId="0" fontId="6" fillId="15" borderId="7" xfId="0" applyFont="1" applyFill="1" applyBorder="1" applyAlignment="1" applyProtection="1">
      <alignment vertical="top" wrapText="1"/>
    </xf>
    <xf numFmtId="1" fontId="6" fillId="15" borderId="5" xfId="0" applyNumberFormat="1" applyFont="1" applyFill="1" applyBorder="1" applyAlignment="1" applyProtection="1">
      <alignment horizontal="center" vertical="center" wrapText="1"/>
    </xf>
    <xf numFmtId="0" fontId="1" fillId="15" borderId="5" xfId="0" applyFont="1" applyFill="1" applyBorder="1" applyAlignment="1" applyProtection="1">
      <alignment horizontal="center" vertical="top" wrapText="1"/>
    </xf>
    <xf numFmtId="0" fontId="1" fillId="15" borderId="5" xfId="0" applyFont="1" applyFill="1" applyBorder="1" applyAlignment="1" applyProtection="1">
      <alignment vertical="top" wrapText="1"/>
    </xf>
    <xf numFmtId="1" fontId="1" fillId="15" borderId="5" xfId="0" applyNumberFormat="1" applyFont="1" applyFill="1" applyBorder="1" applyAlignment="1" applyProtection="1">
      <alignment horizontal="center" vertical="center" wrapText="1"/>
    </xf>
    <xf numFmtId="1" fontId="1" fillId="15" borderId="19" xfId="0" applyNumberFormat="1" applyFont="1" applyFill="1" applyBorder="1" applyAlignment="1" applyProtection="1">
      <alignment horizontal="right" vertical="center" wrapText="1"/>
    </xf>
    <xf numFmtId="1" fontId="1" fillId="15" borderId="21" xfId="0" applyNumberFormat="1" applyFont="1" applyFill="1" applyBorder="1" applyAlignment="1" applyProtection="1">
      <alignment horizontal="right" vertical="center" wrapText="1"/>
    </xf>
    <xf numFmtId="0" fontId="1" fillId="12" borderId="5" xfId="0" applyFont="1" applyFill="1" applyBorder="1" applyAlignment="1" applyProtection="1">
      <alignment horizontal="center" vertical="top" wrapText="1"/>
    </xf>
    <xf numFmtId="0" fontId="1" fillId="12" borderId="5" xfId="0" applyFont="1" applyFill="1" applyBorder="1" applyAlignment="1" applyProtection="1">
      <alignment vertical="top" wrapText="1"/>
    </xf>
    <xf numFmtId="1" fontId="1" fillId="12" borderId="19" xfId="0" applyNumberFormat="1" applyFont="1" applyFill="1" applyBorder="1" applyAlignment="1" applyProtection="1">
      <alignment horizontal="right" vertical="center" wrapText="1"/>
    </xf>
    <xf numFmtId="1" fontId="1" fillId="12" borderId="21" xfId="0" applyNumberFormat="1" applyFont="1" applyFill="1" applyBorder="1" applyAlignment="1" applyProtection="1">
      <alignment horizontal="right" vertical="center" wrapText="1"/>
    </xf>
    <xf numFmtId="0" fontId="1" fillId="13" borderId="5" xfId="0" applyFont="1" applyFill="1" applyBorder="1" applyAlignment="1" applyProtection="1">
      <alignment horizontal="center" vertical="top" wrapText="1"/>
    </xf>
    <xf numFmtId="0" fontId="1" fillId="13" borderId="5" xfId="0" applyFont="1" applyFill="1" applyBorder="1" applyAlignment="1" applyProtection="1">
      <alignment vertical="top" wrapText="1"/>
    </xf>
    <xf numFmtId="1" fontId="1" fillId="13" borderId="19" xfId="0" applyNumberFormat="1" applyFont="1" applyFill="1" applyBorder="1" applyAlignment="1" applyProtection="1">
      <alignment horizontal="right" vertical="center" wrapText="1"/>
    </xf>
    <xf numFmtId="1" fontId="1" fillId="13" borderId="2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vertical="top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1" fontId="6" fillId="16" borderId="5" xfId="0" applyNumberFormat="1" applyFont="1" applyFill="1" applyBorder="1" applyAlignment="1" applyProtection="1">
      <alignment horizontal="center" vertical="center"/>
    </xf>
    <xf numFmtId="0" fontId="6" fillId="17" borderId="7" xfId="0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1" fontId="6" fillId="5" borderId="2" xfId="0" applyNumberFormat="1" applyFont="1" applyFill="1" applyBorder="1" applyAlignment="1" applyProtection="1">
      <alignment horizontal="right" vertical="center"/>
    </xf>
    <xf numFmtId="1" fontId="6" fillId="5" borderId="7" xfId="0" applyNumberFormat="1" applyFont="1" applyFill="1" applyBorder="1" applyAlignment="1" applyProtection="1">
      <alignment horizontal="right" vertical="center"/>
    </xf>
    <xf numFmtId="0" fontId="6" fillId="6" borderId="2" xfId="0" applyFont="1" applyFill="1" applyBorder="1" applyAlignment="1" applyProtection="1">
      <alignment horizontal="center" vertical="center"/>
    </xf>
    <xf numFmtId="0" fontId="6" fillId="6" borderId="7" xfId="0" applyFont="1" applyFill="1" applyBorder="1" applyAlignment="1" applyProtection="1">
      <alignment horizontal="center" vertical="center"/>
    </xf>
    <xf numFmtId="4" fontId="2" fillId="3" borderId="5" xfId="0" applyNumberFormat="1" applyFont="1" applyFill="1" applyBorder="1" applyAlignment="1" applyProtection="1">
      <alignment horizontal="center" vertical="center"/>
    </xf>
    <xf numFmtId="1" fontId="6" fillId="3" borderId="2" xfId="0" applyNumberFormat="1" applyFont="1" applyFill="1" applyBorder="1" applyAlignment="1" applyProtection="1">
      <alignment horizontal="right" vertical="center"/>
    </xf>
    <xf numFmtId="1" fontId="6" fillId="3" borderId="7" xfId="0" applyNumberFormat="1" applyFont="1" applyFill="1" applyBorder="1" applyAlignment="1" applyProtection="1">
      <alignment horizontal="right" vertical="center"/>
    </xf>
    <xf numFmtId="4" fontId="2" fillId="3" borderId="2" xfId="0" applyNumberFormat="1" applyFont="1" applyFill="1" applyBorder="1" applyAlignment="1" applyProtection="1">
      <alignment horizontal="center" vertical="center"/>
    </xf>
    <xf numFmtId="4" fontId="2" fillId="3" borderId="7" xfId="0" applyNumberFormat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left" vertical="center"/>
    </xf>
    <xf numFmtId="0" fontId="6" fillId="6" borderId="7" xfId="0" applyFont="1" applyFill="1" applyBorder="1" applyAlignment="1" applyProtection="1">
      <alignment horizontal="left" vertical="center"/>
    </xf>
    <xf numFmtId="0" fontId="6" fillId="5" borderId="5" xfId="0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7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1" fontId="6" fillId="2" borderId="2" xfId="0" applyNumberFormat="1" applyFont="1" applyFill="1" applyBorder="1" applyAlignment="1" applyProtection="1">
      <alignment horizontal="right" vertical="center" wrapText="1"/>
    </xf>
    <xf numFmtId="1" fontId="6" fillId="2" borderId="7" xfId="0" applyNumberFormat="1" applyFont="1" applyFill="1" applyBorder="1" applyAlignment="1" applyProtection="1">
      <alignment horizontal="right" vertical="center" wrapText="1"/>
    </xf>
    <xf numFmtId="1" fontId="6" fillId="3" borderId="2" xfId="0" applyNumberFormat="1" applyFont="1" applyFill="1" applyBorder="1" applyAlignment="1" applyProtection="1">
      <alignment horizontal="right" vertical="center" wrapText="1"/>
    </xf>
    <xf numFmtId="1" fontId="6" fillId="3" borderId="7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</xf>
    <xf numFmtId="0" fontId="33" fillId="10" borderId="11" xfId="0" applyFont="1" applyFill="1" applyBorder="1" applyAlignment="1" applyProtection="1">
      <alignment vertical="top" wrapText="1"/>
    </xf>
    <xf numFmtId="0" fontId="7" fillId="10" borderId="2" xfId="0" applyNumberFormat="1" applyFont="1" applyFill="1" applyBorder="1" applyAlignment="1" applyProtection="1">
      <alignment horizontal="center" vertical="center" wrapText="1"/>
    </xf>
    <xf numFmtId="0" fontId="7" fillId="10" borderId="7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top"/>
    </xf>
    <xf numFmtId="0" fontId="6" fillId="0" borderId="7" xfId="0" applyFont="1" applyBorder="1" applyAlignment="1" applyProtection="1">
      <alignment horizontal="left" vertical="top"/>
    </xf>
    <xf numFmtId="0" fontId="6" fillId="0" borderId="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24" fillId="9" borderId="2" xfId="0" applyFont="1" applyFill="1" applyBorder="1" applyAlignment="1" applyProtection="1">
      <alignment vertical="top" wrapText="1"/>
      <protection locked="0"/>
    </xf>
    <xf numFmtId="0" fontId="24" fillId="9" borderId="7" xfId="0" applyFont="1" applyFill="1" applyBorder="1" applyAlignment="1" applyProtection="1">
      <alignment vertical="top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 wrapText="1"/>
    </xf>
    <xf numFmtId="1" fontId="2" fillId="3" borderId="7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0" fontId="19" fillId="0" borderId="0" xfId="0" applyFont="1" applyFill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top"/>
    </xf>
    <xf numFmtId="0" fontId="19" fillId="0" borderId="7" xfId="0" applyFont="1" applyBorder="1" applyAlignment="1" applyProtection="1">
      <alignment horizontal="left" vertical="top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7" xfId="0" applyFont="1" applyBorder="1"/>
    <xf numFmtId="0" fontId="2" fillId="0" borderId="2" xfId="0" applyFont="1" applyFill="1" applyBorder="1" applyAlignment="1" applyProtection="1">
      <alignment vertical="top" wrapText="1"/>
    </xf>
    <xf numFmtId="1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24" fillId="9" borderId="1" xfId="0" applyFont="1" applyFill="1" applyBorder="1" applyAlignment="1" applyProtection="1">
      <alignment vertical="top" wrapText="1"/>
      <protection locked="0"/>
    </xf>
    <xf numFmtId="0" fontId="24" fillId="9" borderId="2" xfId="0" applyFont="1" applyFill="1" applyBorder="1" applyAlignment="1" applyProtection="1">
      <alignment horizontal="center" vertical="center" wrapText="1"/>
    </xf>
    <xf numFmtId="0" fontId="24" fillId="9" borderId="1" xfId="0" applyFont="1" applyFill="1" applyBorder="1" applyAlignment="1" applyProtection="1">
      <alignment horizontal="center" vertical="center" wrapText="1"/>
    </xf>
    <xf numFmtId="0" fontId="24" fillId="9" borderId="7" xfId="0" applyFont="1" applyFill="1" applyBorder="1" applyAlignment="1" applyProtection="1">
      <alignment horizontal="center" vertical="center" wrapText="1"/>
    </xf>
    <xf numFmtId="1" fontId="6" fillId="3" borderId="2" xfId="0" applyNumberFormat="1" applyFont="1" applyFill="1" applyBorder="1" applyAlignment="1" applyProtection="1">
      <alignment horizontal="center" vertical="top" wrapText="1"/>
    </xf>
    <xf numFmtId="1" fontId="6" fillId="3" borderId="1" xfId="0" applyNumberFormat="1" applyFont="1" applyFill="1" applyBorder="1" applyAlignment="1" applyProtection="1">
      <alignment horizontal="center" vertical="top" wrapText="1"/>
    </xf>
    <xf numFmtId="1" fontId="6" fillId="3" borderId="7" xfId="0" applyNumberFormat="1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17" borderId="22" xfId="0" applyFont="1" applyFill="1" applyBorder="1" applyAlignment="1" applyProtection="1">
      <alignment horizontal="center" vertical="center"/>
    </xf>
    <xf numFmtId="1" fontId="6" fillId="16" borderId="22" xfId="0" applyNumberFormat="1" applyFont="1" applyFill="1" applyBorder="1" applyAlignment="1" applyProtection="1">
      <alignment horizontal="right" vertical="center"/>
    </xf>
    <xf numFmtId="0" fontId="6" fillId="17" borderId="2" xfId="0" applyFont="1" applyFill="1" applyBorder="1" applyAlignment="1" applyProtection="1">
      <alignment horizontal="left" vertical="center"/>
    </xf>
    <xf numFmtId="0" fontId="6" fillId="17" borderId="7" xfId="0" applyFont="1" applyFill="1" applyBorder="1" applyAlignment="1" applyProtection="1">
      <alignment horizontal="left" vertical="center"/>
    </xf>
    <xf numFmtId="0" fontId="6" fillId="16" borderId="5" xfId="0" applyFont="1" applyFill="1" applyBorder="1" applyAlignment="1" applyProtection="1">
      <alignment horizontal="left" vertical="center"/>
    </xf>
    <xf numFmtId="1" fontId="6" fillId="11" borderId="17" xfId="0" applyNumberFormat="1" applyFont="1" applyFill="1" applyBorder="1" applyAlignment="1" applyProtection="1">
      <alignment horizontal="right" vertical="center" wrapText="1"/>
    </xf>
    <xf numFmtId="1" fontId="6" fillId="11" borderId="18" xfId="0" applyNumberFormat="1" applyFont="1" applyFill="1" applyBorder="1" applyAlignment="1" applyProtection="1">
      <alignment horizontal="right" vertical="center" wrapText="1"/>
    </xf>
    <xf numFmtId="1" fontId="6" fillId="13" borderId="17" xfId="0" applyNumberFormat="1" applyFont="1" applyFill="1" applyBorder="1" applyAlignment="1" applyProtection="1">
      <alignment horizontal="right" vertical="center" wrapText="1"/>
    </xf>
    <xf numFmtId="1" fontId="6" fillId="13" borderId="18" xfId="0" applyNumberFormat="1" applyFont="1" applyFill="1" applyBorder="1" applyAlignment="1" applyProtection="1">
      <alignment horizontal="right" vertical="center" wrapText="1"/>
    </xf>
    <xf numFmtId="1" fontId="6" fillId="12" borderId="17" xfId="0" applyNumberFormat="1" applyFont="1" applyFill="1" applyBorder="1" applyAlignment="1" applyProtection="1">
      <alignment horizontal="right" vertical="center" wrapText="1"/>
    </xf>
    <xf numFmtId="1" fontId="6" fillId="12" borderId="18" xfId="0" applyNumberFormat="1" applyFont="1" applyFill="1" applyBorder="1" applyAlignment="1" applyProtection="1">
      <alignment horizontal="right" vertical="center" wrapText="1"/>
    </xf>
    <xf numFmtId="1" fontId="6" fillId="15" borderId="17" xfId="0" applyNumberFormat="1" applyFont="1" applyFill="1" applyBorder="1" applyAlignment="1" applyProtection="1">
      <alignment horizontal="right" vertical="center" wrapText="1"/>
    </xf>
    <xf numFmtId="1" fontId="6" fillId="15" borderId="18" xfId="0" applyNumberFormat="1" applyFont="1" applyFill="1" applyBorder="1" applyAlignment="1" applyProtection="1">
      <alignment horizontal="right" vertical="center" wrapText="1"/>
    </xf>
    <xf numFmtId="1" fontId="6" fillId="14" borderId="17" xfId="0" applyNumberFormat="1" applyFont="1" applyFill="1" applyBorder="1" applyAlignment="1" applyProtection="1">
      <alignment horizontal="right" vertical="center" wrapText="1"/>
    </xf>
    <xf numFmtId="1" fontId="6" fillId="14" borderId="18" xfId="0" applyNumberFormat="1" applyFont="1" applyFill="1" applyBorder="1" applyAlignment="1" applyProtection="1">
      <alignment horizontal="right" vertical="center" wrapText="1"/>
    </xf>
  </cellXfs>
  <cellStyles count="3">
    <cellStyle name="Normale" xfId="0" builtinId="0"/>
    <cellStyle name="Percentuale" xfId="1" builtinId="5"/>
    <cellStyle name="Standard_Bewertung Preisangebot" xfId="2"/>
  </cellStyles>
  <dxfs count="3">
    <dxf>
      <fill>
        <patternFill>
          <bgColor indexed="47"/>
        </patternFill>
      </fill>
    </dxf>
    <dxf>
      <fill>
        <patternFill>
          <bgColor indexed="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7FFB7"/>
      <color rgb="FFFCA904"/>
      <color rgb="FF57FF57"/>
      <color rgb="FFFFFF99"/>
      <color rgb="FFCCFFCC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2006707906222811E-2"/>
          <c:y val="6.1286903576193784E-2"/>
          <c:w val="0.69639675386264421"/>
          <c:h val="0.812176159960910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Aperçu!$B$35</c:f>
              <c:strCache>
                <c:ptCount val="1"/>
                <c:pt idx="0">
                  <c:v>Qualité des documents soumis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Aperçu!$E$35:$AB$35</c:f>
              <c:numCache>
                <c:formatCode>0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</c:ser>
        <c:ser>
          <c:idx val="0"/>
          <c:order val="1"/>
          <c:tx>
            <c:strRef>
              <c:f>Aperçu!$B$30</c:f>
              <c:strCache>
                <c:ptCount val="1"/>
                <c:pt idx="0">
                  <c:v>Concept gestion qualité / analyse des risques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Aperçu!$E$30:$AB$30</c:f>
              <c:numCache>
                <c:formatCode>0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</c:ser>
        <c:ser>
          <c:idx val="4"/>
          <c:order val="2"/>
          <c:tx>
            <c:strRef>
              <c:f>Aperçu!$B$23</c:f>
              <c:strCache>
                <c:ptCount val="1"/>
                <c:pt idx="0">
                  <c:v>Analyse des tâches, procédé proposé</c:v>
                </c:pt>
              </c:strCache>
            </c:strRef>
          </c:tx>
          <c:spPr>
            <a:solidFill>
              <a:srgbClr val="B7FFB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Aperçu!$E$9:$AB$9</c:f>
              <c:strCache>
                <c:ptCount val="23"/>
                <c:pt idx="0">
                  <c:v>A</c:v>
                </c:pt>
                <c:pt idx="2">
                  <c:v>B</c:v>
                </c:pt>
                <c:pt idx="4">
                  <c:v>C</c:v>
                </c:pt>
                <c:pt idx="6">
                  <c:v>D</c:v>
                </c:pt>
                <c:pt idx="8">
                  <c:v>E</c:v>
                </c:pt>
                <c:pt idx="10">
                  <c:v>F</c:v>
                </c:pt>
                <c:pt idx="12">
                  <c:v>G</c:v>
                </c:pt>
                <c:pt idx="14">
                  <c:v>H</c:v>
                </c:pt>
                <c:pt idx="16">
                  <c:v>I</c:v>
                </c:pt>
                <c:pt idx="18">
                  <c:v>J</c:v>
                </c:pt>
                <c:pt idx="20">
                  <c:v>K</c:v>
                </c:pt>
                <c:pt idx="22">
                  <c:v>L</c:v>
                </c:pt>
              </c:strCache>
            </c:strRef>
          </c:cat>
          <c:val>
            <c:numRef>
              <c:f>Aperçu!$E$23:$AB$23</c:f>
              <c:numCache>
                <c:formatCode>0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3"/>
          <c:tx>
            <c:strRef>
              <c:f>Aperçu!$B$17</c:f>
              <c:strCache>
                <c:ptCount val="1"/>
                <c:pt idx="0">
                  <c:v>Personnes-clés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Aperçu!$E$9:$AB$9</c:f>
              <c:strCache>
                <c:ptCount val="23"/>
                <c:pt idx="0">
                  <c:v>A</c:v>
                </c:pt>
                <c:pt idx="2">
                  <c:v>B</c:v>
                </c:pt>
                <c:pt idx="4">
                  <c:v>C</c:v>
                </c:pt>
                <c:pt idx="6">
                  <c:v>D</c:v>
                </c:pt>
                <c:pt idx="8">
                  <c:v>E</c:v>
                </c:pt>
                <c:pt idx="10">
                  <c:v>F</c:v>
                </c:pt>
                <c:pt idx="12">
                  <c:v>G</c:v>
                </c:pt>
                <c:pt idx="14">
                  <c:v>H</c:v>
                </c:pt>
                <c:pt idx="16">
                  <c:v>I</c:v>
                </c:pt>
                <c:pt idx="18">
                  <c:v>J</c:v>
                </c:pt>
                <c:pt idx="20">
                  <c:v>K</c:v>
                </c:pt>
                <c:pt idx="22">
                  <c:v>L</c:v>
                </c:pt>
              </c:strCache>
            </c:strRef>
          </c:cat>
          <c:val>
            <c:numRef>
              <c:f>Aperçu!$E$17:$AB$17</c:f>
              <c:numCache>
                <c:formatCode>0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</c:ser>
        <c:ser>
          <c:idx val="5"/>
          <c:order val="4"/>
          <c:tx>
            <c:strRef>
              <c:f>Aperçu!$B$44</c:f>
              <c:strCache>
                <c:ptCount val="1"/>
                <c:pt idx="0">
                  <c:v>Prix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 sz="1200" b="1" baseline="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Aperçu!$E$9:$AB$9</c:f>
              <c:strCache>
                <c:ptCount val="23"/>
                <c:pt idx="0">
                  <c:v>A</c:v>
                </c:pt>
                <c:pt idx="2">
                  <c:v>B</c:v>
                </c:pt>
                <c:pt idx="4">
                  <c:v>C</c:v>
                </c:pt>
                <c:pt idx="6">
                  <c:v>D</c:v>
                </c:pt>
                <c:pt idx="8">
                  <c:v>E</c:v>
                </c:pt>
                <c:pt idx="10">
                  <c:v>F</c:v>
                </c:pt>
                <c:pt idx="12">
                  <c:v>G</c:v>
                </c:pt>
                <c:pt idx="14">
                  <c:v>H</c:v>
                </c:pt>
                <c:pt idx="16">
                  <c:v>I</c:v>
                </c:pt>
                <c:pt idx="18">
                  <c:v>J</c:v>
                </c:pt>
                <c:pt idx="20">
                  <c:v>K</c:v>
                </c:pt>
                <c:pt idx="22">
                  <c:v>L</c:v>
                </c:pt>
              </c:strCache>
            </c:strRef>
          </c:cat>
          <c:val>
            <c:numRef>
              <c:f>Aperçu!$E$44:$AB$44</c:f>
              <c:numCache>
                <c:formatCode>0</c:formatCode>
                <c:ptCount val="24"/>
                <c:pt idx="0">
                  <c:v>60</c:v>
                </c:pt>
                <c:pt idx="2">
                  <c:v>60</c:v>
                </c:pt>
                <c:pt idx="4">
                  <c:v>68</c:v>
                </c:pt>
                <c:pt idx="6">
                  <c:v>0</c:v>
                </c:pt>
                <c:pt idx="8">
                  <c:v>50</c:v>
                </c:pt>
                <c:pt idx="10">
                  <c:v>149</c:v>
                </c:pt>
                <c:pt idx="12">
                  <c:v>146</c:v>
                </c:pt>
                <c:pt idx="14">
                  <c:v>84</c:v>
                </c:pt>
                <c:pt idx="16">
                  <c:v>96</c:v>
                </c:pt>
                <c:pt idx="18">
                  <c:v>99</c:v>
                </c:pt>
                <c:pt idx="20">
                  <c:v>150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7061808"/>
        <c:axId val="207056264"/>
        <c:axId val="0"/>
      </c:bar3DChart>
      <c:catAx>
        <c:axId val="20706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 sz="1600"/>
                  <a:t>Soumissionnaire</a:t>
                </a:r>
              </a:p>
            </c:rich>
          </c:tx>
          <c:layout>
            <c:manualLayout>
              <c:xMode val="edge"/>
              <c:yMode val="edge"/>
              <c:x val="0.30351826349632982"/>
              <c:y val="0.930697198053109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056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056264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 sz="1600"/>
                  <a:t>Total points</a:t>
                </a:r>
              </a:p>
            </c:rich>
          </c:tx>
          <c:layout>
            <c:manualLayout>
              <c:xMode val="edge"/>
              <c:yMode val="edge"/>
              <c:x val="1.3590459087350971E-2"/>
              <c:y val="0.368802472629612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06180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83432015759366"/>
          <c:y val="6.2578478505237012E-2"/>
          <c:w val="0.24318458290539771"/>
          <c:h val="0.86513009765173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200024</xdr:colOff>
      <xdr:row>0</xdr:row>
      <xdr:rowOff>66676</xdr:rowOff>
    </xdr:from>
    <xdr:to>
      <xdr:col>10</xdr:col>
      <xdr:colOff>276225</xdr:colOff>
      <xdr:row>7</xdr:row>
      <xdr:rowOff>0</xdr:rowOff>
    </xdr:to>
    <xdr:sp macro="" textlink="">
      <xdr:nvSpPr>
        <xdr:cNvPr id="2" name="Textfeld 1"/>
        <xdr:cNvSpPr txBox="1"/>
      </xdr:nvSpPr>
      <xdr:spPr>
        <a:xfrm>
          <a:off x="3467099" y="66676"/>
          <a:ext cx="4343401" cy="13049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>
              <a:solidFill>
                <a:srgbClr val="0000FF"/>
              </a:solidFill>
              <a:latin typeface="Arial" pitchFamily="34" charset="0"/>
              <a:cs typeface="Arial" pitchFamily="34" charset="0"/>
            </a:rPr>
            <a:t>En règle générale : seules</a:t>
          </a:r>
          <a:r>
            <a:rPr lang="de-CH" sz="1000" baseline="0">
              <a:solidFill>
                <a:srgbClr val="0000FF"/>
              </a:solidFill>
              <a:latin typeface="Arial" pitchFamily="34" charset="0"/>
              <a:cs typeface="Arial" pitchFamily="34" charset="0"/>
            </a:rPr>
            <a:t> les cellules avec texte en bleu doivent être remplies. </a:t>
          </a:r>
          <a:endParaRPr lang="de-CH" sz="1000">
            <a:solidFill>
              <a:srgbClr val="0000FF"/>
            </a:solidFill>
            <a:latin typeface="Arial" pitchFamily="34" charset="0"/>
            <a:cs typeface="Arial" pitchFamily="34" charset="0"/>
          </a:endParaRPr>
        </a:p>
        <a:p>
          <a:r>
            <a:rPr lang="de-CH" sz="1000" baseline="0">
              <a:latin typeface="Arial" pitchFamily="34" charset="0"/>
              <a:cs typeface="Arial" pitchFamily="34" charset="0"/>
            </a:rPr>
            <a:t>En ce qui concerne cette feuille : saisir </a:t>
          </a:r>
          <a:r>
            <a:rPr lang="de-CH" sz="1000" b="1" baseline="0">
              <a:latin typeface="Arial" pitchFamily="34" charset="0"/>
              <a:cs typeface="Arial" pitchFamily="34" charset="0"/>
            </a:rPr>
            <a:t>la désignation du projet/de l'appel d'offres, les critères et les sous-critères </a:t>
          </a:r>
          <a:r>
            <a:rPr lang="de-CH" sz="1000" b="0" baseline="0">
              <a:latin typeface="Arial" pitchFamily="34" charset="0"/>
              <a:cs typeface="Arial" pitchFamily="34" charset="0"/>
            </a:rPr>
            <a:t>ainsi que</a:t>
          </a:r>
          <a:r>
            <a:rPr lang="de-CH" sz="1000">
              <a:latin typeface="Arial" pitchFamily="34" charset="0"/>
              <a:cs typeface="Arial" pitchFamily="34" charset="0"/>
            </a:rPr>
            <a:t> </a:t>
          </a:r>
          <a:r>
            <a:rPr lang="de-CH" sz="1000" b="1">
              <a:latin typeface="Arial" pitchFamily="34" charset="0"/>
              <a:cs typeface="Arial" pitchFamily="34" charset="0"/>
            </a:rPr>
            <a:t>la</a:t>
          </a:r>
          <a:r>
            <a:rPr lang="de-CH" sz="1000" b="1" baseline="0">
              <a:latin typeface="Arial" pitchFamily="34" charset="0"/>
              <a:cs typeface="Arial" pitchFamily="34" charset="0"/>
            </a:rPr>
            <a:t> pondération</a:t>
          </a:r>
          <a:r>
            <a:rPr lang="de-CH" sz="1000">
              <a:latin typeface="Arial" pitchFamily="34" charset="0"/>
              <a:cs typeface="Arial" pitchFamily="34" charset="0"/>
            </a:rPr>
            <a:t> conformément à la publication</a:t>
          </a:r>
          <a:r>
            <a:rPr lang="de-CH" sz="1000" baseline="0">
              <a:latin typeface="Arial" pitchFamily="34" charset="0"/>
              <a:cs typeface="Arial" pitchFamily="34" charset="0"/>
            </a:rPr>
            <a:t> dans simap</a:t>
          </a:r>
          <a:r>
            <a:rPr lang="de-CH" sz="1000">
              <a:latin typeface="Arial" pitchFamily="34" charset="0"/>
              <a:cs typeface="Arial" pitchFamily="34" charset="0"/>
            </a:rPr>
            <a:t>.</a:t>
          </a:r>
          <a:r>
            <a:rPr lang="de-CH" sz="1000" baseline="0">
              <a:latin typeface="Arial" pitchFamily="34" charset="0"/>
              <a:cs typeface="Arial" pitchFamily="34" charset="0"/>
            </a:rPr>
            <a:t> </a:t>
          </a:r>
        </a:p>
        <a:p>
          <a:r>
            <a:rPr lang="de-CH" sz="1000" baseline="0">
              <a:latin typeface="Arial" pitchFamily="34" charset="0"/>
              <a:cs typeface="Arial" pitchFamily="34" charset="0"/>
            </a:rPr>
            <a:t>La pondération est reprise dans les feuilles A-L.</a:t>
          </a:r>
        </a:p>
        <a:p>
          <a:r>
            <a:rPr lang="de-CH" sz="1000" baseline="0">
              <a:latin typeface="Arial" pitchFamily="34" charset="0"/>
              <a:cs typeface="Arial" pitchFamily="34" charset="0"/>
            </a:rPr>
            <a:t>La pondération du prix est reprise dans la feuille "Prix de l'offre révisé".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</xdr:row>
      <xdr:rowOff>19050</xdr:rowOff>
    </xdr:from>
    <xdr:to>
      <xdr:col>7</xdr:col>
      <xdr:colOff>762000</xdr:colOff>
      <xdr:row>4</xdr:row>
      <xdr:rowOff>133350</xdr:rowOff>
    </xdr:to>
    <xdr:sp macro="" textlink="">
      <xdr:nvSpPr>
        <xdr:cNvPr id="2" name="Textfeld 1"/>
        <xdr:cNvSpPr txBox="1"/>
      </xdr:nvSpPr>
      <xdr:spPr>
        <a:xfrm>
          <a:off x="4124325" y="180975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Feuilles A-L : saisir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raison sociale, les remarques et les notes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fontAlgn="base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Les critères, les sous-critères et la pondération sont repris de la feuille "Aperçu"; les points relatifs au prix le sont du tableau des prix.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0</xdr:row>
      <xdr:rowOff>152400</xdr:rowOff>
    </xdr:from>
    <xdr:to>
      <xdr:col>7</xdr:col>
      <xdr:colOff>762000</xdr:colOff>
      <xdr:row>4</xdr:row>
      <xdr:rowOff>104775</xdr:rowOff>
    </xdr:to>
    <xdr:sp macro="" textlink="">
      <xdr:nvSpPr>
        <xdr:cNvPr id="2" name="Textfeld 1"/>
        <xdr:cNvSpPr txBox="1"/>
      </xdr:nvSpPr>
      <xdr:spPr>
        <a:xfrm>
          <a:off x="4124325" y="15240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Feuilles A-L : saisir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raison sociale, les remarques et les notes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fontAlgn="base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Les critères, les sous-critères et la pondération sont repris de la feuille "Aperçu"; les points relatifs au prix le sont du tableau des prix</a:t>
          </a:r>
          <a:r>
            <a:rPr lang="de-CH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152400</xdr:rowOff>
    </xdr:from>
    <xdr:to>
      <xdr:col>7</xdr:col>
      <xdr:colOff>781050</xdr:colOff>
      <xdr:row>4</xdr:row>
      <xdr:rowOff>104775</xdr:rowOff>
    </xdr:to>
    <xdr:sp macro="" textlink="">
      <xdr:nvSpPr>
        <xdr:cNvPr id="2" name="Textfeld 1"/>
        <xdr:cNvSpPr txBox="1"/>
      </xdr:nvSpPr>
      <xdr:spPr>
        <a:xfrm>
          <a:off x="4143375" y="15240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Feuilles A-L : saisir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raison sociale, les remarques et les notes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fontAlgn="base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Les critères, les sous-critères et la pondération sont repris de la feuille "Aperçu"; les points relatifs au prix le sont du tableau des prix.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133350</xdr:rowOff>
    </xdr:from>
    <xdr:to>
      <xdr:col>8</xdr:col>
      <xdr:colOff>0</xdr:colOff>
      <xdr:row>4</xdr:row>
      <xdr:rowOff>85725</xdr:rowOff>
    </xdr:to>
    <xdr:sp macro="" textlink="">
      <xdr:nvSpPr>
        <xdr:cNvPr id="2" name="Textfeld 1"/>
        <xdr:cNvSpPr txBox="1"/>
      </xdr:nvSpPr>
      <xdr:spPr>
        <a:xfrm>
          <a:off x="4143375" y="13335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Feuilles A-L : saisir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raison sociale, les remarques et les notes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fontAlgn="base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Les critères, les sous-critères et la pondération sont repris de la feuille "Aperçu"; les points relatifs au prix le sont du tableau des prix.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23</xdr:row>
      <xdr:rowOff>133350</xdr:rowOff>
    </xdr:from>
    <xdr:to>
      <xdr:col>3</xdr:col>
      <xdr:colOff>38100</xdr:colOff>
      <xdr:row>24</xdr:row>
      <xdr:rowOff>85725</xdr:rowOff>
    </xdr:to>
    <xdr:sp macro="" textlink="">
      <xdr:nvSpPr>
        <xdr:cNvPr id="428041" name="AutoShape 2"/>
        <xdr:cNvSpPr>
          <a:spLocks noChangeArrowheads="1"/>
        </xdr:cNvSpPr>
      </xdr:nvSpPr>
      <xdr:spPr bwMode="auto">
        <a:xfrm>
          <a:off x="2619375" y="4933950"/>
          <a:ext cx="533400" cy="114300"/>
        </a:xfrm>
        <a:prstGeom prst="diamond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342900</xdr:colOff>
      <xdr:row>22</xdr:row>
      <xdr:rowOff>0</xdr:rowOff>
    </xdr:from>
    <xdr:to>
      <xdr:col>2</xdr:col>
      <xdr:colOff>542925</xdr:colOff>
      <xdr:row>24</xdr:row>
      <xdr:rowOff>28575</xdr:rowOff>
    </xdr:to>
    <xdr:cxnSp macro="">
      <xdr:nvCxnSpPr>
        <xdr:cNvPr id="428042" name="AutoShape 3"/>
        <xdr:cNvCxnSpPr>
          <a:cxnSpLocks noChangeShapeType="1"/>
          <a:endCxn id="428041" idx="1"/>
        </xdr:cNvCxnSpPr>
      </xdr:nvCxnSpPr>
      <xdr:spPr bwMode="auto">
        <a:xfrm rot="16200000" flipH="1">
          <a:off x="2343150" y="4714875"/>
          <a:ext cx="352425" cy="200025"/>
        </a:xfrm>
        <a:prstGeom prst="bentConnector2">
          <a:avLst/>
        </a:prstGeom>
        <a:noFill/>
        <a:ln w="38100">
          <a:solidFill>
            <a:srgbClr val="333333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3</xdr:col>
      <xdr:colOff>266700</xdr:colOff>
      <xdr:row>32</xdr:row>
      <xdr:rowOff>0</xdr:rowOff>
    </xdr:from>
    <xdr:to>
      <xdr:col>3</xdr:col>
      <xdr:colOff>409575</xdr:colOff>
      <xdr:row>32</xdr:row>
      <xdr:rowOff>0</xdr:rowOff>
    </xdr:to>
    <xdr:sp macro="" textlink="">
      <xdr:nvSpPr>
        <xdr:cNvPr id="428043" name="AutoShape 4"/>
        <xdr:cNvSpPr>
          <a:spLocks noChangeArrowheads="1"/>
        </xdr:cNvSpPr>
      </xdr:nvSpPr>
      <xdr:spPr bwMode="auto">
        <a:xfrm>
          <a:off x="3381375" y="6248400"/>
          <a:ext cx="142875" cy="0"/>
        </a:xfrm>
        <a:prstGeom prst="diamond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542925</xdr:colOff>
      <xdr:row>32</xdr:row>
      <xdr:rowOff>0</xdr:rowOff>
    </xdr:from>
    <xdr:to>
      <xdr:col>4</xdr:col>
      <xdr:colOff>38100</xdr:colOff>
      <xdr:row>32</xdr:row>
      <xdr:rowOff>0</xdr:rowOff>
    </xdr:to>
    <xdr:sp macro="" textlink="">
      <xdr:nvSpPr>
        <xdr:cNvPr id="428044" name="AutoShape 5"/>
        <xdr:cNvSpPr>
          <a:spLocks noChangeArrowheads="1"/>
        </xdr:cNvSpPr>
      </xdr:nvSpPr>
      <xdr:spPr bwMode="auto">
        <a:xfrm>
          <a:off x="3657600" y="6248400"/>
          <a:ext cx="533400" cy="0"/>
        </a:xfrm>
        <a:prstGeom prst="diamond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133350</xdr:colOff>
      <xdr:row>6</xdr:row>
      <xdr:rowOff>133352</xdr:rowOff>
    </xdr:from>
    <xdr:to>
      <xdr:col>9</xdr:col>
      <xdr:colOff>790575</xdr:colOff>
      <xdr:row>9</xdr:row>
      <xdr:rowOff>28576</xdr:rowOff>
    </xdr:to>
    <xdr:sp macro="" textlink="">
      <xdr:nvSpPr>
        <xdr:cNvPr id="8" name="Textfeld 7"/>
        <xdr:cNvSpPr txBox="1"/>
      </xdr:nvSpPr>
      <xdr:spPr>
        <a:xfrm>
          <a:off x="8439150" y="1104902"/>
          <a:ext cx="1657350" cy="14573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>
              <a:latin typeface="Arial" pitchFamily="34" charset="0"/>
              <a:cs typeface="Arial" pitchFamily="34" charset="0"/>
            </a:rPr>
            <a:t>Indiquer</a:t>
          </a:r>
          <a:r>
            <a:rPr lang="de-CH" sz="1000" baseline="0">
              <a:latin typeface="Arial" pitchFamily="34" charset="0"/>
              <a:cs typeface="Arial" pitchFamily="34" charset="0"/>
            </a:rPr>
            <a:t> le prix des offres révisées et la limite de prix pour la note 0 en % (limite de prix pour la note 0 selon publication dans Simap).</a:t>
          </a:r>
        </a:p>
        <a:p>
          <a:r>
            <a:rPr lang="de-CH" sz="1000" baseline="0">
              <a:latin typeface="Arial" pitchFamily="34" charset="0"/>
              <a:cs typeface="Arial" pitchFamily="34" charset="0"/>
            </a:rPr>
            <a:t>Les notes et les points seront repris dans les autres feuilles.</a:t>
          </a:r>
        </a:p>
        <a:p>
          <a:endParaRPr lang="de-CH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88901</xdr:rowOff>
    </xdr:from>
    <xdr:to>
      <xdr:col>27</xdr:col>
      <xdr:colOff>698500</xdr:colOff>
      <xdr:row>43</xdr:row>
      <xdr:rowOff>342900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666749</xdr:colOff>
      <xdr:row>0</xdr:row>
      <xdr:rowOff>104775</xdr:rowOff>
    </xdr:from>
    <xdr:to>
      <xdr:col>7</xdr:col>
      <xdr:colOff>761999</xdr:colOff>
      <xdr:row>5</xdr:row>
      <xdr:rowOff>152400</xdr:rowOff>
    </xdr:to>
    <xdr:sp macro="" textlink="">
      <xdr:nvSpPr>
        <xdr:cNvPr id="2" name="Textfeld 1"/>
        <xdr:cNvSpPr txBox="1"/>
      </xdr:nvSpPr>
      <xdr:spPr>
        <a:xfrm>
          <a:off x="4267199" y="104775"/>
          <a:ext cx="5895975" cy="8763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Feuille A : inscrire les </a:t>
          </a:r>
          <a:r>
            <a:rPr lang="de-CH" sz="10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critères de qualification</a:t>
          </a:r>
          <a:endParaRPr lang="de-CH" sz="1000" b="0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Feuilles A-L : saisir </a:t>
          </a:r>
          <a:r>
            <a:rPr lang="de-CH" sz="10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la raison sociale, les remarques et les notes</a:t>
          </a: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000" b="0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Les critères, les sous-critères et la pondération sont repris de la feuille "Aperçu"; les points relatifs au prix le sont du tableau des prix.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0</xdr:row>
      <xdr:rowOff>57151</xdr:rowOff>
    </xdr:from>
    <xdr:to>
      <xdr:col>7</xdr:col>
      <xdr:colOff>742950</xdr:colOff>
      <xdr:row>4</xdr:row>
      <xdr:rowOff>9526</xdr:rowOff>
    </xdr:to>
    <xdr:sp macro="" textlink="">
      <xdr:nvSpPr>
        <xdr:cNvPr id="2" name="Textfeld 1"/>
        <xdr:cNvSpPr txBox="1"/>
      </xdr:nvSpPr>
      <xdr:spPr>
        <a:xfrm>
          <a:off x="4105275" y="57151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Feuilles A-L : saisir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raison sociale, les remarques et les notes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latin typeface="Arial" pitchFamily="34" charset="0"/>
            <a:cs typeface="Arial" pitchFamily="34" charset="0"/>
          </a:endParaRPr>
        </a:p>
        <a:p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Les critères, les sous-critères et la pondération sont repris de la feuille "Aperçu"; les points relatifs au prix le sont du tableau des prix</a:t>
          </a:r>
          <a:r>
            <a:rPr lang="de-CH" sz="10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endParaRPr lang="de-CH" sz="1000" b="0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0</xdr:row>
      <xdr:rowOff>76200</xdr:rowOff>
    </xdr:from>
    <xdr:to>
      <xdr:col>7</xdr:col>
      <xdr:colOff>762000</xdr:colOff>
      <xdr:row>4</xdr:row>
      <xdr:rowOff>28575</xdr:rowOff>
    </xdr:to>
    <xdr:sp macro="" textlink="">
      <xdr:nvSpPr>
        <xdr:cNvPr id="2" name="Textfeld 1"/>
        <xdr:cNvSpPr txBox="1"/>
      </xdr:nvSpPr>
      <xdr:spPr>
        <a:xfrm>
          <a:off x="4124325" y="7620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Feuilles A-L : saisir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raison sociale, les remarques et les notes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fontAlgn="base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Les critères, les sous-critères et la pondération sont repris de la feuille "Aperçu"; les points relatifs au prix le sont du tableau des prix.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0</xdr:row>
      <xdr:rowOff>104775</xdr:rowOff>
    </xdr:from>
    <xdr:to>
      <xdr:col>7</xdr:col>
      <xdr:colOff>771525</xdr:colOff>
      <xdr:row>4</xdr:row>
      <xdr:rowOff>57150</xdr:rowOff>
    </xdr:to>
    <xdr:sp macro="" textlink="">
      <xdr:nvSpPr>
        <xdr:cNvPr id="2" name="Textfeld 1"/>
        <xdr:cNvSpPr txBox="1"/>
      </xdr:nvSpPr>
      <xdr:spPr>
        <a:xfrm>
          <a:off x="4133850" y="104775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Feuilles A-L : saisir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raison sociale, les remarques et les notes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fontAlgn="base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Les critères, les sous-critères et la pondération sont repris de la feuille "Aperçu"; les points relatifs au prix le sont du tableau des prix.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0</xdr:row>
      <xdr:rowOff>133350</xdr:rowOff>
    </xdr:from>
    <xdr:to>
      <xdr:col>7</xdr:col>
      <xdr:colOff>742950</xdr:colOff>
      <xdr:row>4</xdr:row>
      <xdr:rowOff>85725</xdr:rowOff>
    </xdr:to>
    <xdr:sp macro="" textlink="">
      <xdr:nvSpPr>
        <xdr:cNvPr id="2" name="Textfeld 1"/>
        <xdr:cNvSpPr txBox="1"/>
      </xdr:nvSpPr>
      <xdr:spPr>
        <a:xfrm>
          <a:off x="4105275" y="13335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Feuilles A-L : saisir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raison sociale, les remarques et les notes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</a:p>
        <a:p>
          <a:pPr fontAlgn="base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Les critères, les sous-critères et la pondération sont repris de la feuille "Aperçu"; les points relatifs au prix le sont du tableau des prix.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0</xdr:row>
      <xdr:rowOff>76200</xdr:rowOff>
    </xdr:from>
    <xdr:to>
      <xdr:col>7</xdr:col>
      <xdr:colOff>762000</xdr:colOff>
      <xdr:row>4</xdr:row>
      <xdr:rowOff>28575</xdr:rowOff>
    </xdr:to>
    <xdr:sp macro="" textlink="">
      <xdr:nvSpPr>
        <xdr:cNvPr id="2" name="Textfeld 1"/>
        <xdr:cNvSpPr txBox="1"/>
      </xdr:nvSpPr>
      <xdr:spPr>
        <a:xfrm>
          <a:off x="4124325" y="7620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Feuilles A-L : saisir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raison sociale, les remarques et les notes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fontAlgn="base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Les critères, les sous-critères et la pondération sont repris de la feuille "Aperçu"; les points relatifs au prix le sont du tableau des prix.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</xdr:row>
      <xdr:rowOff>9525</xdr:rowOff>
    </xdr:from>
    <xdr:to>
      <xdr:col>7</xdr:col>
      <xdr:colOff>762000</xdr:colOff>
      <xdr:row>4</xdr:row>
      <xdr:rowOff>123825</xdr:rowOff>
    </xdr:to>
    <xdr:sp macro="" textlink="">
      <xdr:nvSpPr>
        <xdr:cNvPr id="2" name="Textfeld 1"/>
        <xdr:cNvSpPr txBox="1"/>
      </xdr:nvSpPr>
      <xdr:spPr>
        <a:xfrm>
          <a:off x="4124325" y="17145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Feuilles A-L : saisir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raison sociale, les remarques et les notes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fontAlgn="base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Les critères, les sous-critères et la pondération sont repris de la feuille "Aperçu"; les points relatifs au prix le sont du tableau des prix.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0</xdr:row>
      <xdr:rowOff>152400</xdr:rowOff>
    </xdr:from>
    <xdr:to>
      <xdr:col>7</xdr:col>
      <xdr:colOff>790575</xdr:colOff>
      <xdr:row>4</xdr:row>
      <xdr:rowOff>104775</xdr:rowOff>
    </xdr:to>
    <xdr:sp macro="" textlink="">
      <xdr:nvSpPr>
        <xdr:cNvPr id="2" name="Textfeld 1"/>
        <xdr:cNvSpPr txBox="1"/>
      </xdr:nvSpPr>
      <xdr:spPr>
        <a:xfrm>
          <a:off x="4152900" y="152400"/>
          <a:ext cx="5895975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Feuilles A-L : saisir </a:t>
          </a:r>
          <a:r>
            <a:rPr lang="de-CH" sz="1000" b="1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la raison sociale, les remarques et les notes</a:t>
          </a:r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 </a:t>
          </a:r>
          <a:endParaRPr lang="en-US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fontAlgn="base"/>
          <a:r>
            <a:rPr lang="de-CH" sz="10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Les critères, les sous-critères et la pondération sont repris de la feuille "Aperçu"; les points relatifs au prix le sont du tableau des prix.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TRA\AAA_offen\Vorlagen\100430_SOLL\A\Evaluation\4_Eignung-Zuschlag\Bsp._Evaluationstabelle_GS-EFD%20ISB%20eGov_M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tion"/>
      <sheetName val="Hilfstabellen Preise - Punkt"/>
    </sheetNames>
    <sheetDataSet>
      <sheetData sheetId="0">
        <row r="19">
          <cell r="S19" t="str">
            <v>erfüllt</v>
          </cell>
          <cell r="T19" t="str">
            <v>erfüllt</v>
          </cell>
          <cell r="U19" t="str">
            <v>erfüllt</v>
          </cell>
          <cell r="V19" t="str">
            <v>erfüllt</v>
          </cell>
          <cell r="W19" t="str">
            <v>erfüllt</v>
          </cell>
          <cell r="X19" t="str">
            <v>erfüllt</v>
          </cell>
        </row>
        <row r="20">
          <cell r="S20" t="str">
            <v>erfüllt</v>
          </cell>
          <cell r="T20" t="str">
            <v>erfüllt</v>
          </cell>
          <cell r="U20" t="str">
            <v>erfüllt</v>
          </cell>
          <cell r="V20" t="str">
            <v>erfüllt</v>
          </cell>
          <cell r="W20" t="str">
            <v>erfüllt</v>
          </cell>
          <cell r="X20" t="str">
            <v>erfüllt</v>
          </cell>
        </row>
        <row r="21">
          <cell r="S21" t="str">
            <v>erfüllt</v>
          </cell>
          <cell r="T21" t="str">
            <v>nicht erfüllt</v>
          </cell>
          <cell r="U21" t="str">
            <v>erfüllt</v>
          </cell>
          <cell r="V21" t="str">
            <v>erfüllt</v>
          </cell>
          <cell r="W21" t="str">
            <v>erfüllt</v>
          </cell>
          <cell r="X21" t="str">
            <v>erfüllt</v>
          </cell>
        </row>
        <row r="22">
          <cell r="S22" t="str">
            <v>erfüllt</v>
          </cell>
          <cell r="T22" t="str">
            <v>erfüllt</v>
          </cell>
          <cell r="U22" t="str">
            <v>nicht erfüllt</v>
          </cell>
          <cell r="V22" t="str">
            <v>erfüllt</v>
          </cell>
          <cell r="W22" t="str">
            <v>erfüllt</v>
          </cell>
          <cell r="X22" t="str">
            <v>erfüllt</v>
          </cell>
        </row>
        <row r="23">
          <cell r="S23" t="str">
            <v>erfüllt</v>
          </cell>
          <cell r="T23" t="str">
            <v>erfüllt</v>
          </cell>
          <cell r="U23" t="str">
            <v>erfüllt</v>
          </cell>
          <cell r="V23" t="str">
            <v>erfüllt</v>
          </cell>
          <cell r="W23" t="str">
            <v>erfüllt</v>
          </cell>
          <cell r="X23" t="str">
            <v>erfüllt</v>
          </cell>
        </row>
        <row r="24">
          <cell r="S24" t="str">
            <v>erfüllt</v>
          </cell>
          <cell r="T24" t="str">
            <v>erfüllt</v>
          </cell>
          <cell r="U24" t="str">
            <v>erfüllt</v>
          </cell>
          <cell r="V24" t="str">
            <v>erfüllt</v>
          </cell>
          <cell r="W24" t="str">
            <v>erfüllt</v>
          </cell>
          <cell r="X24" t="str">
            <v>nicht erfüllt</v>
          </cell>
        </row>
        <row r="25">
          <cell r="S25" t="str">
            <v>erfüllt</v>
          </cell>
          <cell r="T25" t="str">
            <v>erfüllt</v>
          </cell>
          <cell r="U25" t="str">
            <v>erfüllt</v>
          </cell>
          <cell r="V25" t="str">
            <v>erfüllt</v>
          </cell>
          <cell r="W25" t="str">
            <v>erfüllt</v>
          </cell>
          <cell r="X25" t="str">
            <v>erfüllt</v>
          </cell>
        </row>
        <row r="26">
          <cell r="S26" t="str">
            <v>erfüllt</v>
          </cell>
          <cell r="T26" t="str">
            <v>erfüllt</v>
          </cell>
          <cell r="U26" t="str">
            <v>erfüllt</v>
          </cell>
          <cell r="V26" t="str">
            <v>erfüllt</v>
          </cell>
          <cell r="W26" t="str">
            <v>erfüllt</v>
          </cell>
          <cell r="X26" t="str">
            <v>erfüllt</v>
          </cell>
        </row>
        <row r="27">
          <cell r="S27" t="str">
            <v>erfüllt</v>
          </cell>
          <cell r="T27" t="str">
            <v>erfüllt</v>
          </cell>
          <cell r="U27" t="str">
            <v>erfüllt</v>
          </cell>
          <cell r="V27" t="str">
            <v>erfüllt</v>
          </cell>
          <cell r="W27" t="str">
            <v>erfüllt</v>
          </cell>
          <cell r="X27" t="str">
            <v>erfüllt</v>
          </cell>
        </row>
        <row r="28">
          <cell r="S28" t="str">
            <v>erfüllt</v>
          </cell>
          <cell r="T28" t="str">
            <v>erfüllt</v>
          </cell>
          <cell r="U28" t="str">
            <v>erfüllt</v>
          </cell>
          <cell r="V28" t="str">
            <v>erfüllt</v>
          </cell>
          <cell r="W28" t="str">
            <v>erfüllt</v>
          </cell>
          <cell r="X28" t="str">
            <v>erfüllt</v>
          </cell>
        </row>
        <row r="29"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</row>
        <row r="30"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pageSetUpPr fitToPage="1"/>
  </sheetPr>
  <dimension ref="A1:DE72"/>
  <sheetViews>
    <sheetView tabSelected="1" view="pageBreakPreview" zoomScaleNormal="96" zoomScaleSheetLayoutView="100" workbookViewId="0">
      <selection sqref="A1:H2"/>
    </sheetView>
  </sheetViews>
  <sheetFormatPr defaultColWidth="11.42578125" defaultRowHeight="14.25"/>
  <cols>
    <col min="1" max="1" width="6.140625" style="7" customWidth="1"/>
    <col min="2" max="2" width="42.85546875" style="7" customWidth="1"/>
    <col min="3" max="3" width="3.85546875" style="8" customWidth="1"/>
    <col min="4" max="4" width="7.85546875" style="8" customWidth="1"/>
    <col min="5" max="5" width="6.140625" style="8" customWidth="1"/>
    <col min="6" max="6" width="11.28515625" style="8" customWidth="1"/>
    <col min="7" max="7" width="6.140625" style="8" customWidth="1"/>
    <col min="8" max="8" width="11.28515625" style="8" customWidth="1"/>
    <col min="9" max="9" width="6.140625" style="8" bestFit="1" customWidth="1"/>
    <col min="10" max="10" width="11.28515625" style="8" customWidth="1"/>
    <col min="11" max="11" width="6.140625" style="8" bestFit="1" customWidth="1"/>
    <col min="12" max="12" width="11.28515625" style="8" customWidth="1"/>
    <col min="13" max="13" width="6.140625" style="8" bestFit="1" customWidth="1"/>
    <col min="14" max="14" width="11.28515625" style="8" customWidth="1"/>
    <col min="15" max="15" width="6.140625" style="8" bestFit="1" customWidth="1"/>
    <col min="16" max="16" width="11.28515625" style="8" customWidth="1"/>
    <col min="17" max="17" width="6.140625" style="8" bestFit="1" customWidth="1"/>
    <col min="18" max="18" width="11.28515625" style="8" customWidth="1"/>
    <col min="19" max="19" width="6.140625" style="8" customWidth="1"/>
    <col min="20" max="20" width="11.28515625" style="8" customWidth="1"/>
    <col min="21" max="21" width="6.140625" style="8" bestFit="1" customWidth="1"/>
    <col min="22" max="22" width="11.28515625" style="8" customWidth="1"/>
    <col min="23" max="23" width="6.140625" style="8" bestFit="1" customWidth="1"/>
    <col min="24" max="24" width="11.28515625" style="8" customWidth="1"/>
    <col min="25" max="25" width="5.42578125" style="8" customWidth="1"/>
    <col min="26" max="26" width="11.28515625" style="8" customWidth="1"/>
    <col min="27" max="27" width="5.140625" style="8" customWidth="1"/>
    <col min="28" max="28" width="11.28515625" style="8" customWidth="1"/>
    <col min="29" max="29" width="5.7109375" style="63" customWidth="1"/>
    <col min="30" max="109" width="11.42578125" style="112"/>
    <col min="110" max="16384" width="11.42578125" style="9"/>
  </cols>
  <sheetData>
    <row r="1" spans="1:109" s="4" customFormat="1" ht="12.75">
      <c r="A1" s="340" t="s">
        <v>39</v>
      </c>
      <c r="B1" s="340"/>
      <c r="C1" s="340"/>
      <c r="D1" s="340"/>
      <c r="E1" s="340"/>
      <c r="F1" s="340"/>
      <c r="G1" s="340"/>
      <c r="H1" s="340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3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</row>
    <row r="2" spans="1:109" s="4" customFormat="1" ht="12.75">
      <c r="A2" s="340"/>
      <c r="B2" s="340"/>
      <c r="C2" s="340"/>
      <c r="D2" s="340"/>
      <c r="E2" s="340"/>
      <c r="F2" s="340"/>
      <c r="G2" s="340"/>
      <c r="H2" s="340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3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</row>
    <row r="3" spans="1:109" s="4" customFormat="1" ht="15.75">
      <c r="A3" s="206"/>
      <c r="B3" s="206"/>
      <c r="C3" s="206"/>
      <c r="D3" s="206"/>
      <c r="E3" s="206"/>
      <c r="F3" s="206"/>
      <c r="G3" s="206"/>
      <c r="H3" s="20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13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</row>
    <row r="4" spans="1:109" s="4" customFormat="1" ht="15.75">
      <c r="A4" s="206"/>
      <c r="B4" s="206"/>
      <c r="C4" s="206"/>
      <c r="D4" s="206"/>
      <c r="E4" s="206"/>
      <c r="F4" s="206"/>
      <c r="G4" s="206"/>
      <c r="H4" s="20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13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</row>
    <row r="5" spans="1:109" s="4" customFormat="1" ht="15.75">
      <c r="A5" s="206"/>
      <c r="B5" s="206"/>
      <c r="C5" s="206"/>
      <c r="D5" s="206"/>
      <c r="E5" s="206"/>
      <c r="F5" s="206"/>
      <c r="G5" s="206"/>
      <c r="H5" s="20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3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</row>
    <row r="6" spans="1:109" s="2" customFormat="1" ht="13.5" customHeight="1">
      <c r="A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13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</row>
    <row r="7" spans="1:109" s="6" customFormat="1" ht="21.95" customHeight="1">
      <c r="A7" s="32" t="s">
        <v>100</v>
      </c>
      <c r="B7" s="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5"/>
      <c r="U7" s="5"/>
      <c r="V7" s="5"/>
      <c r="W7" s="5"/>
      <c r="X7" s="5"/>
      <c r="Y7" s="5"/>
      <c r="Z7" s="5"/>
      <c r="AA7" s="5"/>
      <c r="AB7" s="46"/>
      <c r="AC7" s="16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</row>
    <row r="8" spans="1:109" s="6" customFormat="1" ht="15" customHeight="1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</row>
    <row r="9" spans="1:109" s="18" customFormat="1" ht="15" customHeight="1">
      <c r="A9" s="347" t="s">
        <v>21</v>
      </c>
      <c r="B9" s="348"/>
      <c r="C9" s="21"/>
      <c r="D9" s="24"/>
      <c r="E9" s="343" t="s">
        <v>7</v>
      </c>
      <c r="F9" s="343"/>
      <c r="G9" s="343" t="s">
        <v>8</v>
      </c>
      <c r="H9" s="343"/>
      <c r="I9" s="343" t="s">
        <v>9</v>
      </c>
      <c r="J9" s="343"/>
      <c r="K9" s="343" t="s">
        <v>10</v>
      </c>
      <c r="L9" s="343"/>
      <c r="M9" s="343" t="s">
        <v>11</v>
      </c>
      <c r="N9" s="343"/>
      <c r="O9" s="343" t="s">
        <v>12</v>
      </c>
      <c r="P9" s="343"/>
      <c r="Q9" s="343" t="s">
        <v>0</v>
      </c>
      <c r="R9" s="343"/>
      <c r="S9" s="343" t="s">
        <v>13</v>
      </c>
      <c r="T9" s="343"/>
      <c r="U9" s="343" t="s">
        <v>106</v>
      </c>
      <c r="V9" s="343"/>
      <c r="W9" s="343" t="s">
        <v>14</v>
      </c>
      <c r="X9" s="343"/>
      <c r="Y9" s="351" t="s">
        <v>15</v>
      </c>
      <c r="Z9" s="352"/>
      <c r="AA9" s="351" t="s">
        <v>16</v>
      </c>
      <c r="AB9" s="352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</row>
    <row r="10" spans="1:109" s="20" customFormat="1" ht="72" customHeight="1">
      <c r="A10" s="349" t="s">
        <v>101</v>
      </c>
      <c r="B10" s="350"/>
      <c r="C10" s="22"/>
      <c r="D10" s="23"/>
      <c r="E10" s="344" t="str">
        <f>'Soumissionnaire A'!$C6</f>
        <v>Raison sociale, lieu</v>
      </c>
      <c r="F10" s="344"/>
      <c r="G10" s="344" t="str">
        <f>'Soumissionnaire B'!$C6</f>
        <v>Raison sociale, lieu</v>
      </c>
      <c r="H10" s="344"/>
      <c r="I10" s="344" t="str">
        <f>'Soumissionnaire C'!$C6</f>
        <v>Raison sociale, lieu</v>
      </c>
      <c r="J10" s="344"/>
      <c r="K10" s="344" t="str">
        <f>'Soumissionnaire D'!$C6</f>
        <v>Raison sociale, lieu</v>
      </c>
      <c r="L10" s="344"/>
      <c r="M10" s="344" t="str">
        <f>'Soumissionnaire E'!$C6</f>
        <v>Raison sociale, lieu</v>
      </c>
      <c r="N10" s="344"/>
      <c r="O10" s="344" t="str">
        <f>'Soumissionnaire F'!$C6</f>
        <v>Raison sociale, lieu</v>
      </c>
      <c r="P10" s="344"/>
      <c r="Q10" s="344" t="str">
        <f>'Soumissionnaire G'!$C6</f>
        <v>Raison sociale, lieu</v>
      </c>
      <c r="R10" s="344"/>
      <c r="S10" s="344" t="str">
        <f>'Soumissionnaire H'!$C6</f>
        <v>Raison sociale, lieu</v>
      </c>
      <c r="T10" s="344"/>
      <c r="U10" s="344" t="str">
        <f>'Soumissionnaire I'!$C6</f>
        <v>Raison sociale, lieu</v>
      </c>
      <c r="V10" s="344"/>
      <c r="W10" s="344" t="str">
        <f>'Soumissionnaire J'!$C6</f>
        <v>Raison sociale, lieu</v>
      </c>
      <c r="X10" s="344"/>
      <c r="Y10" s="344" t="str">
        <f>'Soumissionnaire K'!$C6</f>
        <v>Raison sociale, lieu</v>
      </c>
      <c r="Z10" s="344"/>
      <c r="AA10" s="344" t="str">
        <f>'Soumissionnaire L'!$C6</f>
        <v>Raison sociale, lieu</v>
      </c>
      <c r="AB10" s="344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</row>
    <row r="11" spans="1:109" s="20" customFormat="1" ht="12.75" customHeight="1">
      <c r="A11" s="25"/>
      <c r="B11" s="25"/>
      <c r="C11" s="19"/>
      <c r="D11" s="19"/>
      <c r="E11" s="26"/>
      <c r="F11" s="26"/>
      <c r="G11" s="26"/>
      <c r="H11" s="26"/>
      <c r="I11" s="19"/>
      <c r="J11" s="19"/>
      <c r="K11" s="26"/>
      <c r="L11" s="27"/>
      <c r="M11" s="19"/>
      <c r="N11" s="19"/>
      <c r="O11" s="26"/>
      <c r="P11" s="19"/>
      <c r="Q11" s="19"/>
      <c r="R11" s="19"/>
      <c r="S11" s="19"/>
      <c r="T11" s="19"/>
      <c r="U11" s="26"/>
      <c r="V11" s="26"/>
      <c r="W11" s="26"/>
      <c r="X11" s="26"/>
      <c r="Y11" s="26"/>
      <c r="Z11" s="27"/>
      <c r="AA11" s="26"/>
      <c r="AB11" s="2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</row>
    <row r="12" spans="1:109" s="101" customFormat="1" ht="16.5" customHeight="1">
      <c r="A12" s="96" t="s">
        <v>22</v>
      </c>
      <c r="B12" s="53"/>
      <c r="C12" s="125"/>
      <c r="D12" s="126"/>
      <c r="E12" s="345" t="str">
        <f>'Soumissionnaire A'!$H9</f>
        <v>oui / non</v>
      </c>
      <c r="F12" s="346"/>
      <c r="G12" s="345" t="str">
        <f>'Soumissionnaire B'!$H9</f>
        <v>oui / non</v>
      </c>
      <c r="H12" s="346"/>
      <c r="I12" s="345" t="str">
        <f>'Soumissionnaire C'!$H9</f>
        <v>oui / non</v>
      </c>
      <c r="J12" s="346"/>
      <c r="K12" s="345" t="str">
        <f>'Soumissionnaire D'!$H9</f>
        <v>oui / non</v>
      </c>
      <c r="L12" s="346"/>
      <c r="M12" s="345" t="str">
        <f>'Soumissionnaire E'!$H9</f>
        <v>oui / non</v>
      </c>
      <c r="N12" s="346"/>
      <c r="O12" s="345" t="str">
        <f>'Soumissionnaire F'!$H9</f>
        <v>oui / non</v>
      </c>
      <c r="P12" s="346"/>
      <c r="Q12" s="345" t="str">
        <f>'Soumissionnaire G'!$H9</f>
        <v>oui / non</v>
      </c>
      <c r="R12" s="346"/>
      <c r="S12" s="345" t="str">
        <f>'Soumissionnaire H'!$H9</f>
        <v>oui / non</v>
      </c>
      <c r="T12" s="346"/>
      <c r="U12" s="345" t="str">
        <f>'Soumissionnaire I'!$H9</f>
        <v>oui / non</v>
      </c>
      <c r="V12" s="346"/>
      <c r="W12" s="345" t="str">
        <f>'Soumissionnaire J'!$H9</f>
        <v>oui / non</v>
      </c>
      <c r="X12" s="346"/>
      <c r="Y12" s="345" t="str">
        <f>'Soumissionnaire K'!$H9</f>
        <v>oui / non</v>
      </c>
      <c r="Z12" s="346"/>
      <c r="AA12" s="345" t="str">
        <f>'Soumissionnaire L'!$H9</f>
        <v>oui / non</v>
      </c>
      <c r="AB12" s="346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</row>
    <row r="13" spans="1:109" s="20" customFormat="1" ht="10.5" customHeight="1">
      <c r="A13" s="25"/>
      <c r="B13" s="25"/>
      <c r="C13" s="19"/>
      <c r="D13" s="19"/>
      <c r="E13" s="26"/>
      <c r="F13" s="26"/>
      <c r="G13" s="26"/>
      <c r="H13" s="26"/>
      <c r="I13" s="19"/>
      <c r="J13" s="19"/>
      <c r="K13" s="26"/>
      <c r="L13" s="27"/>
      <c r="M13" s="19"/>
      <c r="N13" s="19"/>
      <c r="O13" s="26"/>
      <c r="P13" s="19"/>
      <c r="Q13" s="19"/>
      <c r="R13" s="19"/>
      <c r="S13" s="19"/>
      <c r="T13" s="19"/>
      <c r="U13" s="26"/>
      <c r="V13" s="26"/>
      <c r="W13" s="26"/>
      <c r="X13" s="26"/>
      <c r="Y13" s="26"/>
      <c r="Z13" s="27"/>
      <c r="AA13" s="26"/>
      <c r="AB13" s="2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</row>
    <row r="14" spans="1:109" s="29" customFormat="1" ht="12.75" customHeight="1">
      <c r="A14" s="121" t="s">
        <v>23</v>
      </c>
      <c r="B14" s="122" t="s">
        <v>68</v>
      </c>
      <c r="C14" s="123"/>
      <c r="D14" s="124"/>
      <c r="E14" s="345" t="str">
        <f>'Soumissionnaire A'!$H19</f>
        <v>oui / non</v>
      </c>
      <c r="F14" s="346"/>
      <c r="G14" s="345" t="str">
        <f>'Soumissionnaire B'!$H19</f>
        <v>oui / non</v>
      </c>
      <c r="H14" s="346"/>
      <c r="I14" s="345" t="str">
        <f>'Soumissionnaire C'!$H19</f>
        <v>oui / non</v>
      </c>
      <c r="J14" s="346"/>
      <c r="K14" s="345" t="str">
        <f>'Soumissionnaire D'!$H19</f>
        <v>oui / non</v>
      </c>
      <c r="L14" s="346"/>
      <c r="M14" s="345" t="str">
        <f>'Soumissionnaire E'!$H19</f>
        <v>oui / non</v>
      </c>
      <c r="N14" s="346"/>
      <c r="O14" s="345" t="str">
        <f>'Soumissionnaire F'!$H19</f>
        <v>oui / non</v>
      </c>
      <c r="P14" s="346"/>
      <c r="Q14" s="345" t="str">
        <f>'Soumissionnaire G'!$H19</f>
        <v>oui / non</v>
      </c>
      <c r="R14" s="346"/>
      <c r="S14" s="345" t="str">
        <f>'Soumissionnaire H'!$H19</f>
        <v>oui / non</v>
      </c>
      <c r="T14" s="346"/>
      <c r="U14" s="345" t="str">
        <f>'Soumissionnaire I'!$H19</f>
        <v>oui / non</v>
      </c>
      <c r="V14" s="346"/>
      <c r="W14" s="345" t="str">
        <f>'Soumissionnaire J'!$H19</f>
        <v>oui / non</v>
      </c>
      <c r="X14" s="346"/>
      <c r="Y14" s="345" t="str">
        <f>'Soumissionnaire K'!$H19</f>
        <v>oui / non</v>
      </c>
      <c r="Z14" s="346"/>
      <c r="AA14" s="345" t="str">
        <f>'Soumissionnaire L'!$H19</f>
        <v>oui / non</v>
      </c>
      <c r="AB14" s="346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</row>
    <row r="15" spans="1:109" s="20" customFormat="1" ht="10.5" customHeight="1">
      <c r="A15" s="25"/>
      <c r="B15" s="25"/>
      <c r="C15" s="19"/>
      <c r="D15" s="19"/>
      <c r="E15" s="26"/>
      <c r="F15" s="26"/>
      <c r="G15" s="26"/>
      <c r="H15" s="26"/>
      <c r="I15" s="19"/>
      <c r="J15" s="19"/>
      <c r="K15" s="26"/>
      <c r="L15" s="27"/>
      <c r="M15" s="19"/>
      <c r="N15" s="19"/>
      <c r="O15" s="26"/>
      <c r="P15" s="19"/>
      <c r="Q15" s="19"/>
      <c r="R15" s="19"/>
      <c r="S15" s="19"/>
      <c r="T15" s="19"/>
      <c r="U15" s="26"/>
      <c r="V15" s="26"/>
      <c r="W15" s="26"/>
      <c r="X15" s="26"/>
      <c r="Y15" s="26"/>
      <c r="Z15" s="27"/>
      <c r="AA15" s="26"/>
      <c r="AB15" s="2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</row>
    <row r="16" spans="1:109" s="45" customFormat="1" ht="24" customHeight="1">
      <c r="A16" s="341" t="s">
        <v>24</v>
      </c>
      <c r="B16" s="342"/>
      <c r="C16" s="39" t="s">
        <v>0</v>
      </c>
      <c r="D16" s="275" t="s">
        <v>99</v>
      </c>
      <c r="E16" s="42" t="s">
        <v>2</v>
      </c>
      <c r="F16" s="43" t="s">
        <v>28</v>
      </c>
      <c r="G16" s="42" t="s">
        <v>2</v>
      </c>
      <c r="H16" s="43" t="s">
        <v>29</v>
      </c>
      <c r="I16" s="42" t="s">
        <v>2</v>
      </c>
      <c r="J16" s="43" t="s">
        <v>29</v>
      </c>
      <c r="K16" s="42" t="s">
        <v>2</v>
      </c>
      <c r="L16" s="43" t="s">
        <v>29</v>
      </c>
      <c r="M16" s="42" t="s">
        <v>2</v>
      </c>
      <c r="N16" s="43" t="s">
        <v>29</v>
      </c>
      <c r="O16" s="42" t="s">
        <v>2</v>
      </c>
      <c r="P16" s="43" t="s">
        <v>29</v>
      </c>
      <c r="Q16" s="42" t="s">
        <v>2</v>
      </c>
      <c r="R16" s="43" t="s">
        <v>29</v>
      </c>
      <c r="S16" s="42" t="s">
        <v>2</v>
      </c>
      <c r="T16" s="43" t="s">
        <v>29</v>
      </c>
      <c r="U16" s="42" t="s">
        <v>2</v>
      </c>
      <c r="V16" s="43" t="s">
        <v>29</v>
      </c>
      <c r="W16" s="42" t="s">
        <v>2</v>
      </c>
      <c r="X16" s="43" t="s">
        <v>29</v>
      </c>
      <c r="Y16" s="42" t="s">
        <v>2</v>
      </c>
      <c r="Z16" s="43" t="s">
        <v>29</v>
      </c>
      <c r="AA16" s="42" t="s">
        <v>2</v>
      </c>
      <c r="AB16" s="43" t="s">
        <v>29</v>
      </c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</row>
    <row r="17" spans="1:109" s="50" customFormat="1" ht="12.75">
      <c r="A17" s="130" t="s">
        <v>65</v>
      </c>
      <c r="B17" s="134" t="s">
        <v>40</v>
      </c>
      <c r="C17" s="119">
        <f>SUM(C18:C22)</f>
        <v>30</v>
      </c>
      <c r="D17" s="120">
        <f>C17*5</f>
        <v>150</v>
      </c>
      <c r="E17" s="338">
        <f>SUM(F18:F22)</f>
        <v>0</v>
      </c>
      <c r="F17" s="339"/>
      <c r="G17" s="338">
        <f>SUM(H18:H22)</f>
        <v>0</v>
      </c>
      <c r="H17" s="339"/>
      <c r="I17" s="338">
        <f>SUM(J18:J22)</f>
        <v>0</v>
      </c>
      <c r="J17" s="339"/>
      <c r="K17" s="338">
        <f>SUM(L18:L22)</f>
        <v>0</v>
      </c>
      <c r="L17" s="339"/>
      <c r="M17" s="338">
        <f>SUM(N18:N22)</f>
        <v>0</v>
      </c>
      <c r="N17" s="339"/>
      <c r="O17" s="338">
        <f>SUM(P18:P22)</f>
        <v>0</v>
      </c>
      <c r="P17" s="339"/>
      <c r="Q17" s="338">
        <f>SUM(R18:R22)</f>
        <v>0</v>
      </c>
      <c r="R17" s="339"/>
      <c r="S17" s="338">
        <f>SUM(T18:T22)</f>
        <v>0</v>
      </c>
      <c r="T17" s="339"/>
      <c r="U17" s="338">
        <f>SUM(V18:V22)</f>
        <v>0</v>
      </c>
      <c r="V17" s="339"/>
      <c r="W17" s="338">
        <f>SUM(X18:X22)</f>
        <v>0</v>
      </c>
      <c r="X17" s="339"/>
      <c r="Y17" s="338">
        <f>SUM(Z18:Z22)</f>
        <v>0</v>
      </c>
      <c r="Z17" s="339"/>
      <c r="AA17" s="338">
        <f>SUM(AB18:AB22)</f>
        <v>0</v>
      </c>
      <c r="AB17" s="33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</row>
    <row r="18" spans="1:109" s="40" customFormat="1" ht="12.75">
      <c r="A18" s="129">
        <v>2.1</v>
      </c>
      <c r="B18" s="127" t="s">
        <v>30</v>
      </c>
      <c r="C18" s="104">
        <v>20</v>
      </c>
      <c r="D18" s="186">
        <f>SUM(C18*5)</f>
        <v>100</v>
      </c>
      <c r="E18" s="187">
        <f>'Soumissionnaire A'!$E23</f>
        <v>0</v>
      </c>
      <c r="F18" s="188">
        <f>SUM($C18*E18)</f>
        <v>0</v>
      </c>
      <c r="G18" s="187">
        <f>'Soumissionnaire B'!$E23</f>
        <v>0</v>
      </c>
      <c r="H18" s="188">
        <f>SUM($C18*G18)</f>
        <v>0</v>
      </c>
      <c r="I18" s="187">
        <f>'Soumissionnaire C'!$E23</f>
        <v>0</v>
      </c>
      <c r="J18" s="188">
        <f>SUM($C18*I18)</f>
        <v>0</v>
      </c>
      <c r="K18" s="187">
        <f>'Soumissionnaire D'!$E23</f>
        <v>0</v>
      </c>
      <c r="L18" s="188">
        <f>SUM($C18*K18)</f>
        <v>0</v>
      </c>
      <c r="M18" s="187">
        <f>'Soumissionnaire E'!$E23</f>
        <v>0</v>
      </c>
      <c r="N18" s="188">
        <f>SUM($C18*M18)</f>
        <v>0</v>
      </c>
      <c r="O18" s="187">
        <f>'Soumissionnaire F'!$E23</f>
        <v>0</v>
      </c>
      <c r="P18" s="188">
        <f>SUM($C18*O18)</f>
        <v>0</v>
      </c>
      <c r="Q18" s="187">
        <f>'Soumissionnaire G'!$E23</f>
        <v>0</v>
      </c>
      <c r="R18" s="188">
        <f>SUM($C18*Q18)</f>
        <v>0</v>
      </c>
      <c r="S18" s="187">
        <f>'Soumissionnaire H'!$E23</f>
        <v>0</v>
      </c>
      <c r="T18" s="188">
        <f>SUM($C18*S18)</f>
        <v>0</v>
      </c>
      <c r="U18" s="187">
        <f>'Soumissionnaire I'!$E23</f>
        <v>0</v>
      </c>
      <c r="V18" s="188">
        <f>SUM($C18*U18)</f>
        <v>0</v>
      </c>
      <c r="W18" s="187">
        <f>'Soumissionnaire J'!$E23</f>
        <v>0</v>
      </c>
      <c r="X18" s="188">
        <f>SUM($C18*W18)</f>
        <v>0</v>
      </c>
      <c r="Y18" s="187">
        <f>'Soumissionnaire K'!$E23</f>
        <v>0</v>
      </c>
      <c r="Z18" s="188">
        <f>SUM($C18*Y18)</f>
        <v>0</v>
      </c>
      <c r="AA18" s="187">
        <f>'Soumissionnaire L'!$E23</f>
        <v>0</v>
      </c>
      <c r="AB18" s="188">
        <f>SUM($C18*AA18)</f>
        <v>0</v>
      </c>
    </row>
    <row r="19" spans="1:109" s="40" customFormat="1" ht="13.15" customHeight="1">
      <c r="A19" s="129">
        <v>2.2000000000000002</v>
      </c>
      <c r="B19" s="128" t="s">
        <v>31</v>
      </c>
      <c r="C19" s="97">
        <v>10</v>
      </c>
      <c r="D19" s="186">
        <f>SUM(C19*5)</f>
        <v>50</v>
      </c>
      <c r="E19" s="187">
        <f>'Soumissionnaire A'!$E24</f>
        <v>0</v>
      </c>
      <c r="F19" s="188">
        <f>SUM($C19*E19)</f>
        <v>0</v>
      </c>
      <c r="G19" s="187">
        <f>'Soumissionnaire B'!$E24</f>
        <v>0</v>
      </c>
      <c r="H19" s="188">
        <f>SUM($C19*G19)</f>
        <v>0</v>
      </c>
      <c r="I19" s="187">
        <f>'Soumissionnaire C'!$E24</f>
        <v>0</v>
      </c>
      <c r="J19" s="188">
        <f>SUM($C19*I19)</f>
        <v>0</v>
      </c>
      <c r="K19" s="187">
        <f>'Soumissionnaire D'!$E24</f>
        <v>0</v>
      </c>
      <c r="L19" s="188">
        <f>SUM($C19*K19)</f>
        <v>0</v>
      </c>
      <c r="M19" s="187">
        <f>'Soumissionnaire E'!$E24</f>
        <v>0</v>
      </c>
      <c r="N19" s="188">
        <f>SUM($C19*M19)</f>
        <v>0</v>
      </c>
      <c r="O19" s="187">
        <f>'Soumissionnaire F'!$E24</f>
        <v>0</v>
      </c>
      <c r="P19" s="188">
        <f>SUM($C19*O19)</f>
        <v>0</v>
      </c>
      <c r="Q19" s="187">
        <f>'Soumissionnaire G'!$E24</f>
        <v>0</v>
      </c>
      <c r="R19" s="188">
        <f>SUM($C19*Q19)</f>
        <v>0</v>
      </c>
      <c r="S19" s="187">
        <f>'Soumissionnaire H'!$E24</f>
        <v>0</v>
      </c>
      <c r="T19" s="188">
        <f>SUM($C19*S19)</f>
        <v>0</v>
      </c>
      <c r="U19" s="187">
        <f>'Soumissionnaire I'!$E24</f>
        <v>0</v>
      </c>
      <c r="V19" s="188">
        <f>SUM($C19*U19)</f>
        <v>0</v>
      </c>
      <c r="W19" s="187">
        <f>'Soumissionnaire J'!$E24</f>
        <v>0</v>
      </c>
      <c r="X19" s="188">
        <f>SUM($C19*W19)</f>
        <v>0</v>
      </c>
      <c r="Y19" s="187">
        <f>'Soumissionnaire K'!$E24</f>
        <v>0</v>
      </c>
      <c r="Z19" s="188">
        <f>SUM($C19*Y19)</f>
        <v>0</v>
      </c>
      <c r="AA19" s="187">
        <f>'Soumissionnaire L'!$E24</f>
        <v>0</v>
      </c>
      <c r="AB19" s="188">
        <f>SUM($C19*AA19)</f>
        <v>0</v>
      </c>
    </row>
    <row r="20" spans="1:109" s="40" customFormat="1" ht="13.15" customHeight="1">
      <c r="A20" s="129">
        <v>2.2999999999999998</v>
      </c>
      <c r="B20" s="128" t="s">
        <v>18</v>
      </c>
      <c r="C20" s="97">
        <v>0</v>
      </c>
      <c r="D20" s="186">
        <f>SUM(C20*5)</f>
        <v>0</v>
      </c>
      <c r="E20" s="187">
        <f>'Soumissionnaire A'!$E25</f>
        <v>0</v>
      </c>
      <c r="F20" s="188">
        <f>SUM($C20*E20)</f>
        <v>0</v>
      </c>
      <c r="G20" s="187">
        <f>'Soumissionnaire B'!$E25</f>
        <v>0</v>
      </c>
      <c r="H20" s="188">
        <f>SUM($C20*G20)</f>
        <v>0</v>
      </c>
      <c r="I20" s="187">
        <f>'Soumissionnaire C'!$E25</f>
        <v>0</v>
      </c>
      <c r="J20" s="188">
        <f>SUM($C20*I20)</f>
        <v>0</v>
      </c>
      <c r="K20" s="187">
        <f>'Soumissionnaire D'!$E25</f>
        <v>0</v>
      </c>
      <c r="L20" s="188">
        <f>SUM($C20*K20)</f>
        <v>0</v>
      </c>
      <c r="M20" s="187">
        <f>'Soumissionnaire E'!$E25</f>
        <v>0</v>
      </c>
      <c r="N20" s="188">
        <f>SUM($C20*M20)</f>
        <v>0</v>
      </c>
      <c r="O20" s="187">
        <f>'Soumissionnaire F'!$E25</f>
        <v>0</v>
      </c>
      <c r="P20" s="188">
        <f>SUM($C20*O20)</f>
        <v>0</v>
      </c>
      <c r="Q20" s="187">
        <f>'Soumissionnaire G'!$E25</f>
        <v>0</v>
      </c>
      <c r="R20" s="188">
        <f>SUM($C20*Q20)</f>
        <v>0</v>
      </c>
      <c r="S20" s="187">
        <f>'Soumissionnaire H'!$E25</f>
        <v>0</v>
      </c>
      <c r="T20" s="188">
        <f>SUM($C20*S20)</f>
        <v>0</v>
      </c>
      <c r="U20" s="187">
        <f>'Soumissionnaire I'!$E25</f>
        <v>0</v>
      </c>
      <c r="V20" s="188">
        <f>SUM($C20*U20)</f>
        <v>0</v>
      </c>
      <c r="W20" s="187">
        <f>'Soumissionnaire J'!$E25</f>
        <v>0</v>
      </c>
      <c r="X20" s="188">
        <f>SUM($C20*W20)</f>
        <v>0</v>
      </c>
      <c r="Y20" s="187">
        <f>'Soumissionnaire K'!$E25</f>
        <v>0</v>
      </c>
      <c r="Z20" s="188">
        <f>SUM($C20*Y20)</f>
        <v>0</v>
      </c>
      <c r="AA20" s="187">
        <f>'Soumissionnaire L'!$E25</f>
        <v>0</v>
      </c>
      <c r="AB20" s="188">
        <f>SUM($C20*AA20)</f>
        <v>0</v>
      </c>
    </row>
    <row r="21" spans="1:109" s="40" customFormat="1" ht="13.15" customHeight="1">
      <c r="A21" s="129">
        <v>2.4</v>
      </c>
      <c r="B21" s="128" t="s">
        <v>18</v>
      </c>
      <c r="C21" s="97">
        <v>0</v>
      </c>
      <c r="D21" s="186">
        <f>SUM(C21*5)</f>
        <v>0</v>
      </c>
      <c r="E21" s="187">
        <f>'Soumissionnaire A'!$E26</f>
        <v>0</v>
      </c>
      <c r="F21" s="188">
        <f>SUM($C21*E21)</f>
        <v>0</v>
      </c>
      <c r="G21" s="187">
        <f>'Soumissionnaire B'!$E26</f>
        <v>0</v>
      </c>
      <c r="H21" s="188">
        <f>SUM($C21*G21)</f>
        <v>0</v>
      </c>
      <c r="I21" s="187">
        <f>'Soumissionnaire C'!$E26</f>
        <v>0</v>
      </c>
      <c r="J21" s="188">
        <f>SUM($C21*I21)</f>
        <v>0</v>
      </c>
      <c r="K21" s="187">
        <f>'Soumissionnaire D'!$E26</f>
        <v>0</v>
      </c>
      <c r="L21" s="188">
        <f>SUM($C21*K21)</f>
        <v>0</v>
      </c>
      <c r="M21" s="187">
        <f>'Soumissionnaire E'!$E26</f>
        <v>0</v>
      </c>
      <c r="N21" s="188">
        <f>SUM($C21*M21)</f>
        <v>0</v>
      </c>
      <c r="O21" s="187">
        <f>'Soumissionnaire F'!$E26</f>
        <v>0</v>
      </c>
      <c r="P21" s="188">
        <f>SUM($C21*O21)</f>
        <v>0</v>
      </c>
      <c r="Q21" s="187">
        <f>'Soumissionnaire G'!$E26</f>
        <v>0</v>
      </c>
      <c r="R21" s="188">
        <f>SUM($C21*Q21)</f>
        <v>0</v>
      </c>
      <c r="S21" s="187">
        <f>'Soumissionnaire H'!$E26</f>
        <v>0</v>
      </c>
      <c r="T21" s="188">
        <f>SUM($C21*S21)</f>
        <v>0</v>
      </c>
      <c r="U21" s="187">
        <f>'Soumissionnaire I'!$E26</f>
        <v>0</v>
      </c>
      <c r="V21" s="188">
        <f>SUM($C21*U21)</f>
        <v>0</v>
      </c>
      <c r="W21" s="187">
        <f>'Soumissionnaire J'!$E26</f>
        <v>0</v>
      </c>
      <c r="X21" s="188">
        <f>SUM($C21*W21)</f>
        <v>0</v>
      </c>
      <c r="Y21" s="187">
        <f>'Soumissionnaire K'!$E26</f>
        <v>0</v>
      </c>
      <c r="Z21" s="188">
        <f>SUM($C21*Y21)</f>
        <v>0</v>
      </c>
      <c r="AA21" s="187">
        <f>'Soumissionnaire L'!$E26</f>
        <v>0</v>
      </c>
      <c r="AB21" s="188">
        <f>SUM($C21*AA21)</f>
        <v>0</v>
      </c>
    </row>
    <row r="22" spans="1:109" s="40" customFormat="1" ht="13.15" customHeight="1">
      <c r="A22" s="129">
        <v>2.5</v>
      </c>
      <c r="B22" s="128" t="s">
        <v>18</v>
      </c>
      <c r="C22" s="97">
        <v>0</v>
      </c>
      <c r="D22" s="186">
        <f>SUM(C22*5)</f>
        <v>0</v>
      </c>
      <c r="E22" s="187">
        <f>'Soumissionnaire A'!$E27</f>
        <v>0</v>
      </c>
      <c r="F22" s="188">
        <f>SUM($C22*E22)</f>
        <v>0</v>
      </c>
      <c r="G22" s="187">
        <f>'Soumissionnaire B'!$E27</f>
        <v>0</v>
      </c>
      <c r="H22" s="188">
        <f>SUM($C22*G22)</f>
        <v>0</v>
      </c>
      <c r="I22" s="187">
        <f>'Soumissionnaire C'!$E27</f>
        <v>0</v>
      </c>
      <c r="J22" s="188">
        <f>SUM($C22*I22)</f>
        <v>0</v>
      </c>
      <c r="K22" s="187">
        <f>'Soumissionnaire D'!$E27</f>
        <v>0</v>
      </c>
      <c r="L22" s="188">
        <f>SUM($C22*K22)</f>
        <v>0</v>
      </c>
      <c r="M22" s="187">
        <f>'Soumissionnaire E'!$E27</f>
        <v>0</v>
      </c>
      <c r="N22" s="188">
        <f>SUM($C22*M22)</f>
        <v>0</v>
      </c>
      <c r="O22" s="187">
        <f>'Soumissionnaire F'!$E27</f>
        <v>0</v>
      </c>
      <c r="P22" s="188">
        <f>SUM($C22*O22)</f>
        <v>0</v>
      </c>
      <c r="Q22" s="187">
        <f>'Soumissionnaire G'!$E27</f>
        <v>0</v>
      </c>
      <c r="R22" s="188">
        <f>SUM($C22*Q22)</f>
        <v>0</v>
      </c>
      <c r="S22" s="187">
        <f>'Soumissionnaire H'!$E27</f>
        <v>0</v>
      </c>
      <c r="T22" s="188">
        <f>SUM($C22*S22)</f>
        <v>0</v>
      </c>
      <c r="U22" s="187">
        <f>'Soumissionnaire I'!$E27</f>
        <v>0</v>
      </c>
      <c r="V22" s="188">
        <f>SUM($C22*U22)</f>
        <v>0</v>
      </c>
      <c r="W22" s="187">
        <f>'Soumissionnaire J'!$E27</f>
        <v>0</v>
      </c>
      <c r="X22" s="188">
        <f>SUM($C22*W22)</f>
        <v>0</v>
      </c>
      <c r="Y22" s="187">
        <f>'Soumissionnaire K'!$E27</f>
        <v>0</v>
      </c>
      <c r="Z22" s="188">
        <f>SUM($C22*Y22)</f>
        <v>0</v>
      </c>
      <c r="AA22" s="187">
        <f>'Soumissionnaire L'!$E27</f>
        <v>0</v>
      </c>
      <c r="AB22" s="188">
        <f>SUM($C22*AA22)</f>
        <v>0</v>
      </c>
    </row>
    <row r="23" spans="1:109" s="50" customFormat="1" ht="12.75">
      <c r="A23" s="130" t="s">
        <v>79</v>
      </c>
      <c r="B23" s="134" t="s">
        <v>32</v>
      </c>
      <c r="C23" s="119">
        <f>SUM(C24:C29)</f>
        <v>30</v>
      </c>
      <c r="D23" s="120">
        <f>C23*5</f>
        <v>150</v>
      </c>
      <c r="E23" s="338">
        <f>SUM(F24:F29)</f>
        <v>0</v>
      </c>
      <c r="F23" s="339"/>
      <c r="G23" s="338">
        <f>SUM(H24:H29)</f>
        <v>0</v>
      </c>
      <c r="H23" s="339"/>
      <c r="I23" s="338">
        <f>SUM(J24:J29)</f>
        <v>0</v>
      </c>
      <c r="J23" s="339"/>
      <c r="K23" s="338">
        <f>SUM(L24:L29)</f>
        <v>0</v>
      </c>
      <c r="L23" s="339"/>
      <c r="M23" s="338">
        <f>SUM(N24:N29)</f>
        <v>0</v>
      </c>
      <c r="N23" s="339"/>
      <c r="O23" s="338">
        <f>SUM(P24:P29)</f>
        <v>0</v>
      </c>
      <c r="P23" s="339"/>
      <c r="Q23" s="338">
        <f>SUM(R24:R29)</f>
        <v>0</v>
      </c>
      <c r="R23" s="339"/>
      <c r="S23" s="338">
        <f>SUM(T24:T29)</f>
        <v>0</v>
      </c>
      <c r="T23" s="339"/>
      <c r="U23" s="338">
        <f>SUM(V24:V29)</f>
        <v>0</v>
      </c>
      <c r="V23" s="339"/>
      <c r="W23" s="338">
        <f>SUM(X24:X29)</f>
        <v>0</v>
      </c>
      <c r="X23" s="339"/>
      <c r="Y23" s="338">
        <f>SUM(Z24:Z29)</f>
        <v>0</v>
      </c>
      <c r="Z23" s="339"/>
      <c r="AA23" s="338">
        <f>SUM(AB24:AB29)</f>
        <v>0</v>
      </c>
      <c r="AB23" s="33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</row>
    <row r="24" spans="1:109" s="41" customFormat="1" ht="12.75">
      <c r="A24" s="129">
        <v>3.1</v>
      </c>
      <c r="B24" s="131" t="s">
        <v>33</v>
      </c>
      <c r="C24" s="97">
        <v>20</v>
      </c>
      <c r="D24" s="186">
        <f t="shared" ref="D24:D29" si="0">SUM(C24*5)</f>
        <v>100</v>
      </c>
      <c r="E24" s="187">
        <f>'Soumissionnaire A'!$E29</f>
        <v>0</v>
      </c>
      <c r="F24" s="188">
        <f t="shared" ref="F24:F29" si="1">SUM($C24*E24)</f>
        <v>0</v>
      </c>
      <c r="G24" s="187">
        <f>'Soumissionnaire B'!$E29</f>
        <v>0</v>
      </c>
      <c r="H24" s="188">
        <f t="shared" ref="H24:H29" si="2">SUM($C24*G24)</f>
        <v>0</v>
      </c>
      <c r="I24" s="187">
        <f>'Soumissionnaire C'!$E29</f>
        <v>0</v>
      </c>
      <c r="J24" s="188">
        <f t="shared" ref="J24:J29" si="3">SUM($C24*I24)</f>
        <v>0</v>
      </c>
      <c r="K24" s="187">
        <f>'Soumissionnaire D'!$E29</f>
        <v>0</v>
      </c>
      <c r="L24" s="188">
        <f t="shared" ref="L24:L29" si="4">SUM($C24*K24)</f>
        <v>0</v>
      </c>
      <c r="M24" s="187">
        <f>'Soumissionnaire E'!$E29</f>
        <v>0</v>
      </c>
      <c r="N24" s="188">
        <f t="shared" ref="N24:N29" si="5">SUM($C24*M24)</f>
        <v>0</v>
      </c>
      <c r="O24" s="187">
        <f>'Soumissionnaire F'!$E29</f>
        <v>0</v>
      </c>
      <c r="P24" s="188">
        <f t="shared" ref="P24:P29" si="6">SUM($C24*O24)</f>
        <v>0</v>
      </c>
      <c r="Q24" s="187">
        <f>'Soumissionnaire G'!$E29</f>
        <v>0</v>
      </c>
      <c r="R24" s="188">
        <f t="shared" ref="R24:R29" si="7">SUM($C24*Q24)</f>
        <v>0</v>
      </c>
      <c r="S24" s="187">
        <f>'Soumissionnaire H'!$E29</f>
        <v>0</v>
      </c>
      <c r="T24" s="188">
        <f t="shared" ref="T24:T29" si="8">SUM($C24*S24)</f>
        <v>0</v>
      </c>
      <c r="U24" s="187">
        <f>'Soumissionnaire I'!$E29</f>
        <v>0</v>
      </c>
      <c r="V24" s="188">
        <f t="shared" ref="V24:V29" si="9">SUM($C24*U24)</f>
        <v>0</v>
      </c>
      <c r="W24" s="187">
        <f>'Soumissionnaire J'!$E29</f>
        <v>0</v>
      </c>
      <c r="X24" s="188">
        <f t="shared" ref="X24:X29" si="10">SUM($C24*W24)</f>
        <v>0</v>
      </c>
      <c r="Y24" s="187">
        <f>'Soumissionnaire K'!$E29</f>
        <v>0</v>
      </c>
      <c r="Z24" s="188">
        <f t="shared" ref="Z24:Z29" si="11">SUM($C24*Y24)</f>
        <v>0</v>
      </c>
      <c r="AA24" s="187">
        <f>'Soumissionnaire L'!$E29</f>
        <v>0</v>
      </c>
      <c r="AB24" s="188">
        <f t="shared" ref="AB24:AB29" si="12">SUM($C24*AA24)</f>
        <v>0</v>
      </c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</row>
    <row r="25" spans="1:109" s="41" customFormat="1" ht="12.75">
      <c r="A25" s="98">
        <v>3.2</v>
      </c>
      <c r="B25" s="131" t="s">
        <v>34</v>
      </c>
      <c r="C25" s="97">
        <v>10</v>
      </c>
      <c r="D25" s="186">
        <f t="shared" si="0"/>
        <v>50</v>
      </c>
      <c r="E25" s="187">
        <f>'Soumissionnaire A'!$E30</f>
        <v>0</v>
      </c>
      <c r="F25" s="188">
        <f t="shared" si="1"/>
        <v>0</v>
      </c>
      <c r="G25" s="187">
        <f>'Soumissionnaire B'!$E30</f>
        <v>0</v>
      </c>
      <c r="H25" s="188">
        <f t="shared" si="2"/>
        <v>0</v>
      </c>
      <c r="I25" s="187">
        <f>'Soumissionnaire C'!$E30</f>
        <v>0</v>
      </c>
      <c r="J25" s="188">
        <f t="shared" si="3"/>
        <v>0</v>
      </c>
      <c r="K25" s="187">
        <f>'Soumissionnaire D'!$E30</f>
        <v>0</v>
      </c>
      <c r="L25" s="188">
        <f t="shared" si="4"/>
        <v>0</v>
      </c>
      <c r="M25" s="187">
        <f>'Soumissionnaire E'!$E30</f>
        <v>0</v>
      </c>
      <c r="N25" s="188">
        <f t="shared" si="5"/>
        <v>0</v>
      </c>
      <c r="O25" s="187">
        <f>'Soumissionnaire F'!$E30</f>
        <v>0</v>
      </c>
      <c r="P25" s="188">
        <f t="shared" si="6"/>
        <v>0</v>
      </c>
      <c r="Q25" s="187">
        <f>'Soumissionnaire G'!$E30</f>
        <v>0</v>
      </c>
      <c r="R25" s="188">
        <f t="shared" si="7"/>
        <v>0</v>
      </c>
      <c r="S25" s="187">
        <f>'Soumissionnaire H'!$E30</f>
        <v>0</v>
      </c>
      <c r="T25" s="188">
        <f t="shared" si="8"/>
        <v>0</v>
      </c>
      <c r="U25" s="187">
        <f>'Soumissionnaire I'!$E30</f>
        <v>0</v>
      </c>
      <c r="V25" s="188">
        <f t="shared" si="9"/>
        <v>0</v>
      </c>
      <c r="W25" s="187">
        <f>'Soumissionnaire J'!$E30</f>
        <v>0</v>
      </c>
      <c r="X25" s="188">
        <f t="shared" si="10"/>
        <v>0</v>
      </c>
      <c r="Y25" s="187">
        <f>'Soumissionnaire K'!$E30</f>
        <v>0</v>
      </c>
      <c r="Z25" s="188">
        <f t="shared" si="11"/>
        <v>0</v>
      </c>
      <c r="AA25" s="187">
        <f>'Soumissionnaire L'!$E30</f>
        <v>0</v>
      </c>
      <c r="AB25" s="188">
        <f t="shared" si="12"/>
        <v>0</v>
      </c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</row>
    <row r="26" spans="1:109" s="41" customFormat="1" ht="12.75">
      <c r="A26" s="98">
        <v>3.3</v>
      </c>
      <c r="B26" s="131" t="s">
        <v>35</v>
      </c>
      <c r="C26" s="97">
        <v>0</v>
      </c>
      <c r="D26" s="186">
        <f t="shared" si="0"/>
        <v>0</v>
      </c>
      <c r="E26" s="187">
        <f>'Soumissionnaire A'!$E31</f>
        <v>0</v>
      </c>
      <c r="F26" s="188">
        <f t="shared" si="1"/>
        <v>0</v>
      </c>
      <c r="G26" s="187">
        <f>'Soumissionnaire B'!$E31</f>
        <v>0</v>
      </c>
      <c r="H26" s="188">
        <f t="shared" si="2"/>
        <v>0</v>
      </c>
      <c r="I26" s="187">
        <f>'Soumissionnaire C'!$E31</f>
        <v>0</v>
      </c>
      <c r="J26" s="188">
        <f t="shared" si="3"/>
        <v>0</v>
      </c>
      <c r="K26" s="187">
        <f>'Soumissionnaire D'!$E31</f>
        <v>0</v>
      </c>
      <c r="L26" s="188">
        <f t="shared" si="4"/>
        <v>0</v>
      </c>
      <c r="M26" s="187">
        <f>'Soumissionnaire E'!$E31</f>
        <v>0</v>
      </c>
      <c r="N26" s="188">
        <f t="shared" si="5"/>
        <v>0</v>
      </c>
      <c r="O26" s="187">
        <f>'Soumissionnaire F'!$E31</f>
        <v>0</v>
      </c>
      <c r="P26" s="188">
        <f t="shared" si="6"/>
        <v>0</v>
      </c>
      <c r="Q26" s="187">
        <f>'Soumissionnaire G'!$E31</f>
        <v>0</v>
      </c>
      <c r="R26" s="188">
        <f t="shared" si="7"/>
        <v>0</v>
      </c>
      <c r="S26" s="187">
        <f>'Soumissionnaire H'!$E31</f>
        <v>0</v>
      </c>
      <c r="T26" s="188">
        <f t="shared" si="8"/>
        <v>0</v>
      </c>
      <c r="U26" s="187">
        <f>'Soumissionnaire I'!$E31</f>
        <v>0</v>
      </c>
      <c r="V26" s="188">
        <f t="shared" si="9"/>
        <v>0</v>
      </c>
      <c r="W26" s="187">
        <f>'Soumissionnaire J'!$E31</f>
        <v>0</v>
      </c>
      <c r="X26" s="188">
        <f t="shared" si="10"/>
        <v>0</v>
      </c>
      <c r="Y26" s="187">
        <f>'Soumissionnaire K'!$E31</f>
        <v>0</v>
      </c>
      <c r="Z26" s="188">
        <f t="shared" si="11"/>
        <v>0</v>
      </c>
      <c r="AA26" s="187">
        <f>'Soumissionnaire L'!$E31</f>
        <v>0</v>
      </c>
      <c r="AB26" s="188">
        <f t="shared" si="12"/>
        <v>0</v>
      </c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</row>
    <row r="27" spans="1:109" s="41" customFormat="1" ht="12.75">
      <c r="A27" s="98">
        <v>3.4</v>
      </c>
      <c r="B27" s="131" t="s">
        <v>18</v>
      </c>
      <c r="C27" s="97">
        <v>0</v>
      </c>
      <c r="D27" s="186">
        <f t="shared" si="0"/>
        <v>0</v>
      </c>
      <c r="E27" s="187">
        <f>'Soumissionnaire A'!$E32</f>
        <v>0</v>
      </c>
      <c r="F27" s="188">
        <f t="shared" si="1"/>
        <v>0</v>
      </c>
      <c r="G27" s="187">
        <f>'Soumissionnaire B'!$E32</f>
        <v>0</v>
      </c>
      <c r="H27" s="188">
        <f t="shared" si="2"/>
        <v>0</v>
      </c>
      <c r="I27" s="187">
        <f>'Soumissionnaire C'!$E32</f>
        <v>0</v>
      </c>
      <c r="J27" s="188">
        <f t="shared" si="3"/>
        <v>0</v>
      </c>
      <c r="K27" s="187">
        <f>'Soumissionnaire D'!$E32</f>
        <v>0</v>
      </c>
      <c r="L27" s="188">
        <f t="shared" si="4"/>
        <v>0</v>
      </c>
      <c r="M27" s="187">
        <f>'Soumissionnaire E'!$E32</f>
        <v>0</v>
      </c>
      <c r="N27" s="188">
        <f t="shared" si="5"/>
        <v>0</v>
      </c>
      <c r="O27" s="187">
        <f>'Soumissionnaire F'!$E32</f>
        <v>0</v>
      </c>
      <c r="P27" s="188">
        <f t="shared" si="6"/>
        <v>0</v>
      </c>
      <c r="Q27" s="187">
        <f>'Soumissionnaire G'!$E32</f>
        <v>0</v>
      </c>
      <c r="R27" s="188">
        <f t="shared" si="7"/>
        <v>0</v>
      </c>
      <c r="S27" s="187">
        <f>'Soumissionnaire H'!$E32</f>
        <v>0</v>
      </c>
      <c r="T27" s="188">
        <f t="shared" si="8"/>
        <v>0</v>
      </c>
      <c r="U27" s="187">
        <f>'Soumissionnaire I'!$E32</f>
        <v>0</v>
      </c>
      <c r="V27" s="188">
        <f t="shared" si="9"/>
        <v>0</v>
      </c>
      <c r="W27" s="187">
        <f>'Soumissionnaire J'!$E32</f>
        <v>0</v>
      </c>
      <c r="X27" s="188">
        <f t="shared" si="10"/>
        <v>0</v>
      </c>
      <c r="Y27" s="187">
        <f>'Soumissionnaire K'!$E32</f>
        <v>0</v>
      </c>
      <c r="Z27" s="188">
        <f t="shared" si="11"/>
        <v>0</v>
      </c>
      <c r="AA27" s="187">
        <f>'Soumissionnaire L'!$E32</f>
        <v>0</v>
      </c>
      <c r="AB27" s="188">
        <f t="shared" si="12"/>
        <v>0</v>
      </c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</row>
    <row r="28" spans="1:109" s="41" customFormat="1" ht="12.75">
      <c r="A28" s="98">
        <v>3.5</v>
      </c>
      <c r="B28" s="131" t="s">
        <v>18</v>
      </c>
      <c r="C28" s="97">
        <v>0</v>
      </c>
      <c r="D28" s="186">
        <f t="shared" si="0"/>
        <v>0</v>
      </c>
      <c r="E28" s="187">
        <f>'Soumissionnaire A'!$E33</f>
        <v>0</v>
      </c>
      <c r="F28" s="188">
        <f t="shared" si="1"/>
        <v>0</v>
      </c>
      <c r="G28" s="187">
        <f>'Soumissionnaire B'!$E33</f>
        <v>0</v>
      </c>
      <c r="H28" s="188">
        <f t="shared" si="2"/>
        <v>0</v>
      </c>
      <c r="I28" s="187">
        <f>'Soumissionnaire C'!$E33</f>
        <v>0</v>
      </c>
      <c r="J28" s="188">
        <f t="shared" si="3"/>
        <v>0</v>
      </c>
      <c r="K28" s="187">
        <f>'Soumissionnaire D'!$E33</f>
        <v>0</v>
      </c>
      <c r="L28" s="188">
        <f t="shared" si="4"/>
        <v>0</v>
      </c>
      <c r="M28" s="187">
        <f>'Soumissionnaire E'!$E33</f>
        <v>0</v>
      </c>
      <c r="N28" s="188">
        <f t="shared" si="5"/>
        <v>0</v>
      </c>
      <c r="O28" s="187">
        <f>'Soumissionnaire F'!$E33</f>
        <v>0</v>
      </c>
      <c r="P28" s="188">
        <f t="shared" si="6"/>
        <v>0</v>
      </c>
      <c r="Q28" s="187">
        <f>'Soumissionnaire G'!$E33</f>
        <v>0</v>
      </c>
      <c r="R28" s="188">
        <f t="shared" si="7"/>
        <v>0</v>
      </c>
      <c r="S28" s="187">
        <f>'Soumissionnaire H'!$E33</f>
        <v>0</v>
      </c>
      <c r="T28" s="188">
        <f t="shared" si="8"/>
        <v>0</v>
      </c>
      <c r="U28" s="187">
        <f>'Soumissionnaire I'!$E33</f>
        <v>0</v>
      </c>
      <c r="V28" s="188">
        <f t="shared" si="9"/>
        <v>0</v>
      </c>
      <c r="W28" s="187">
        <f>'Soumissionnaire J'!$E33</f>
        <v>0</v>
      </c>
      <c r="X28" s="188">
        <f t="shared" si="10"/>
        <v>0</v>
      </c>
      <c r="Y28" s="187">
        <f>'Soumissionnaire K'!$E33</f>
        <v>0</v>
      </c>
      <c r="Z28" s="188">
        <f t="shared" si="11"/>
        <v>0</v>
      </c>
      <c r="AA28" s="187">
        <f>'Soumissionnaire L'!$E33</f>
        <v>0</v>
      </c>
      <c r="AB28" s="188">
        <f t="shared" si="12"/>
        <v>0</v>
      </c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</row>
    <row r="29" spans="1:109" s="41" customFormat="1" ht="12.75">
      <c r="A29" s="98">
        <v>3.6</v>
      </c>
      <c r="B29" s="131" t="s">
        <v>18</v>
      </c>
      <c r="C29" s="97">
        <v>0</v>
      </c>
      <c r="D29" s="186">
        <f t="shared" si="0"/>
        <v>0</v>
      </c>
      <c r="E29" s="187">
        <f>'Soumissionnaire A'!$E34</f>
        <v>0</v>
      </c>
      <c r="F29" s="188">
        <f t="shared" si="1"/>
        <v>0</v>
      </c>
      <c r="G29" s="187">
        <f>'Soumissionnaire B'!$E34</f>
        <v>0</v>
      </c>
      <c r="H29" s="188">
        <f t="shared" si="2"/>
        <v>0</v>
      </c>
      <c r="I29" s="187">
        <f>'Soumissionnaire C'!$E34</f>
        <v>0</v>
      </c>
      <c r="J29" s="188">
        <f t="shared" si="3"/>
        <v>0</v>
      </c>
      <c r="K29" s="187">
        <f>'Soumissionnaire D'!$E34</f>
        <v>0</v>
      </c>
      <c r="L29" s="188">
        <f t="shared" si="4"/>
        <v>0</v>
      </c>
      <c r="M29" s="187">
        <f>'Soumissionnaire E'!$E34</f>
        <v>0</v>
      </c>
      <c r="N29" s="188">
        <f t="shared" si="5"/>
        <v>0</v>
      </c>
      <c r="O29" s="187">
        <f>'Soumissionnaire F'!$E34</f>
        <v>0</v>
      </c>
      <c r="P29" s="188">
        <f t="shared" si="6"/>
        <v>0</v>
      </c>
      <c r="Q29" s="187">
        <f>'Soumissionnaire G'!$E34</f>
        <v>0</v>
      </c>
      <c r="R29" s="188">
        <f t="shared" si="7"/>
        <v>0</v>
      </c>
      <c r="S29" s="187">
        <f>'Soumissionnaire H'!$E34</f>
        <v>0</v>
      </c>
      <c r="T29" s="188">
        <f t="shared" si="8"/>
        <v>0</v>
      </c>
      <c r="U29" s="187">
        <f>'Soumissionnaire I'!$E34</f>
        <v>0</v>
      </c>
      <c r="V29" s="188">
        <f t="shared" si="9"/>
        <v>0</v>
      </c>
      <c r="W29" s="187">
        <f>'Soumissionnaire J'!$E34</f>
        <v>0</v>
      </c>
      <c r="X29" s="188">
        <f t="shared" si="10"/>
        <v>0</v>
      </c>
      <c r="Y29" s="187">
        <f>'Soumissionnaire K'!$E34</f>
        <v>0</v>
      </c>
      <c r="Z29" s="188">
        <f t="shared" si="11"/>
        <v>0</v>
      </c>
      <c r="AA29" s="187">
        <f>'Soumissionnaire L'!$E34</f>
        <v>0</v>
      </c>
      <c r="AB29" s="188">
        <f t="shared" si="12"/>
        <v>0</v>
      </c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</row>
    <row r="30" spans="1:109" s="103" customFormat="1" ht="25.5">
      <c r="A30" s="130" t="s">
        <v>67</v>
      </c>
      <c r="B30" s="134" t="s">
        <v>38</v>
      </c>
      <c r="C30" s="119">
        <f>SUM(C31:C34)</f>
        <v>10</v>
      </c>
      <c r="D30" s="135">
        <f>C30*5</f>
        <v>50</v>
      </c>
      <c r="E30" s="338">
        <f>SUM(F31:F34)</f>
        <v>0</v>
      </c>
      <c r="F30" s="339"/>
      <c r="G30" s="338">
        <f>SUM(H31:H34)</f>
        <v>0</v>
      </c>
      <c r="H30" s="339"/>
      <c r="I30" s="338">
        <f>SUM(J31:J34)</f>
        <v>0</v>
      </c>
      <c r="J30" s="339"/>
      <c r="K30" s="338">
        <f>SUM(L31:L34)</f>
        <v>0</v>
      </c>
      <c r="L30" s="339"/>
      <c r="M30" s="338">
        <f>SUM(N31:N34)</f>
        <v>0</v>
      </c>
      <c r="N30" s="339"/>
      <c r="O30" s="338">
        <f>SUM(P31:P34)</f>
        <v>0</v>
      </c>
      <c r="P30" s="339"/>
      <c r="Q30" s="338">
        <f>SUM(R31:R34)</f>
        <v>0</v>
      </c>
      <c r="R30" s="339"/>
      <c r="S30" s="338">
        <f>SUM(T31:T34)</f>
        <v>0</v>
      </c>
      <c r="T30" s="339"/>
      <c r="U30" s="338">
        <f>SUM(V31:V34)</f>
        <v>0</v>
      </c>
      <c r="V30" s="339"/>
      <c r="W30" s="338">
        <f>SUM(X31:X34)</f>
        <v>0</v>
      </c>
      <c r="X30" s="339"/>
      <c r="Y30" s="338">
        <f>SUM(Z31:Z34)</f>
        <v>0</v>
      </c>
      <c r="Z30" s="339"/>
      <c r="AA30" s="338">
        <f>SUM(AB31:AB34)</f>
        <v>0</v>
      </c>
      <c r="AB30" s="339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</row>
    <row r="31" spans="1:109" s="41" customFormat="1" ht="12.75">
      <c r="A31" s="98">
        <v>4.0999999999999996</v>
      </c>
      <c r="B31" s="131" t="s">
        <v>36</v>
      </c>
      <c r="C31" s="97">
        <v>5</v>
      </c>
      <c r="D31" s="186">
        <f>SUM(C31*5)</f>
        <v>25</v>
      </c>
      <c r="E31" s="187">
        <f>'Soumissionnaire A'!$E36</f>
        <v>0</v>
      </c>
      <c r="F31" s="188">
        <f>SUM($C31*E31)</f>
        <v>0</v>
      </c>
      <c r="G31" s="187">
        <f>'Soumissionnaire B'!$E36</f>
        <v>0</v>
      </c>
      <c r="H31" s="188">
        <f>SUM($C31*G31)</f>
        <v>0</v>
      </c>
      <c r="I31" s="187">
        <f>'Soumissionnaire C'!$E36</f>
        <v>0</v>
      </c>
      <c r="J31" s="188">
        <f>SUM($C31*I31)</f>
        <v>0</v>
      </c>
      <c r="K31" s="187">
        <f>'Soumissionnaire D'!$E36</f>
        <v>0</v>
      </c>
      <c r="L31" s="188">
        <f>SUM($C31*K31)</f>
        <v>0</v>
      </c>
      <c r="M31" s="187">
        <f>'Soumissionnaire E'!$E36</f>
        <v>0</v>
      </c>
      <c r="N31" s="188">
        <f>SUM($C31*M31)</f>
        <v>0</v>
      </c>
      <c r="O31" s="187">
        <f>'Soumissionnaire F'!$E36</f>
        <v>0</v>
      </c>
      <c r="P31" s="188">
        <f>SUM($C31*O31)</f>
        <v>0</v>
      </c>
      <c r="Q31" s="187">
        <f>'Soumissionnaire G'!$E36</f>
        <v>0</v>
      </c>
      <c r="R31" s="188">
        <f>SUM($C31*Q31)</f>
        <v>0</v>
      </c>
      <c r="S31" s="187">
        <f>'Soumissionnaire H'!$E36</f>
        <v>0</v>
      </c>
      <c r="T31" s="188">
        <f>SUM($C31*S31)</f>
        <v>0</v>
      </c>
      <c r="U31" s="187">
        <f>'Soumissionnaire I'!$E36</f>
        <v>0</v>
      </c>
      <c r="V31" s="188">
        <f>SUM($C31*U31)</f>
        <v>0</v>
      </c>
      <c r="W31" s="187">
        <f>'Soumissionnaire J'!$E36</f>
        <v>0</v>
      </c>
      <c r="X31" s="188">
        <f>SUM($C31*W31)</f>
        <v>0</v>
      </c>
      <c r="Y31" s="187">
        <f>'Soumissionnaire K'!$E36</f>
        <v>0</v>
      </c>
      <c r="Z31" s="188">
        <f>SUM($C31*Y31)</f>
        <v>0</v>
      </c>
      <c r="AA31" s="187">
        <f>'Soumissionnaire L'!$E36</f>
        <v>0</v>
      </c>
      <c r="AB31" s="188">
        <f>SUM($C31*AA31)</f>
        <v>0</v>
      </c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</row>
    <row r="32" spans="1:109" s="41" customFormat="1" ht="12.75">
      <c r="A32" s="98">
        <v>4.2</v>
      </c>
      <c r="B32" s="131" t="s">
        <v>37</v>
      </c>
      <c r="C32" s="97">
        <v>5</v>
      </c>
      <c r="D32" s="186">
        <f>SUM(C32*5)</f>
        <v>25</v>
      </c>
      <c r="E32" s="187">
        <f>'Soumissionnaire A'!$E37</f>
        <v>0</v>
      </c>
      <c r="F32" s="188">
        <f>SUM($C32*E32)</f>
        <v>0</v>
      </c>
      <c r="G32" s="187">
        <f>'Soumissionnaire B'!$E37</f>
        <v>0</v>
      </c>
      <c r="H32" s="188">
        <f>SUM($C32*G32)</f>
        <v>0</v>
      </c>
      <c r="I32" s="187">
        <f>'Soumissionnaire C'!$E37</f>
        <v>0</v>
      </c>
      <c r="J32" s="188">
        <f>SUM($C32*I32)</f>
        <v>0</v>
      </c>
      <c r="K32" s="187">
        <f>'Soumissionnaire D'!$E37</f>
        <v>0</v>
      </c>
      <c r="L32" s="188">
        <f>SUM($C32*K32)</f>
        <v>0</v>
      </c>
      <c r="M32" s="187">
        <f>'Soumissionnaire E'!$E37</f>
        <v>0</v>
      </c>
      <c r="N32" s="188">
        <f>SUM($C32*M32)</f>
        <v>0</v>
      </c>
      <c r="O32" s="187">
        <f>'Soumissionnaire F'!$E37</f>
        <v>0</v>
      </c>
      <c r="P32" s="188">
        <f>SUM($C32*O32)</f>
        <v>0</v>
      </c>
      <c r="Q32" s="187">
        <f>'Soumissionnaire G'!$E37</f>
        <v>0</v>
      </c>
      <c r="R32" s="188">
        <f>SUM($C32*Q32)</f>
        <v>0</v>
      </c>
      <c r="S32" s="187">
        <f>'Soumissionnaire H'!$E37</f>
        <v>0</v>
      </c>
      <c r="T32" s="188">
        <f>SUM($C32*S32)</f>
        <v>0</v>
      </c>
      <c r="U32" s="187">
        <f>'Soumissionnaire I'!$E37</f>
        <v>0</v>
      </c>
      <c r="V32" s="188">
        <f>SUM($C32*U32)</f>
        <v>0</v>
      </c>
      <c r="W32" s="187">
        <f>'Soumissionnaire J'!$E37</f>
        <v>0</v>
      </c>
      <c r="X32" s="188">
        <f>SUM($C32*W32)</f>
        <v>0</v>
      </c>
      <c r="Y32" s="187">
        <f>'Soumissionnaire K'!$E37</f>
        <v>0</v>
      </c>
      <c r="Z32" s="188">
        <f>SUM($C32*Y32)</f>
        <v>0</v>
      </c>
      <c r="AA32" s="187">
        <f>'Soumissionnaire L'!$E37</f>
        <v>0</v>
      </c>
      <c r="AB32" s="188">
        <f>SUM($C32*AA32)</f>
        <v>0</v>
      </c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</row>
    <row r="33" spans="1:109" s="41" customFormat="1" ht="12.75">
      <c r="A33" s="98">
        <v>4.3</v>
      </c>
      <c r="B33" s="131" t="s">
        <v>18</v>
      </c>
      <c r="C33" s="97">
        <v>0</v>
      </c>
      <c r="D33" s="186">
        <f>SUM(C33*5)</f>
        <v>0</v>
      </c>
      <c r="E33" s="187">
        <f>'Soumissionnaire A'!$E38</f>
        <v>0</v>
      </c>
      <c r="F33" s="188">
        <f>SUM($C33*E33)</f>
        <v>0</v>
      </c>
      <c r="G33" s="187">
        <f>'Soumissionnaire B'!$E38</f>
        <v>0</v>
      </c>
      <c r="H33" s="188">
        <f>SUM($C33*G33)</f>
        <v>0</v>
      </c>
      <c r="I33" s="187">
        <f>'Soumissionnaire C'!$E38</f>
        <v>0</v>
      </c>
      <c r="J33" s="188">
        <f>SUM($C33*I33)</f>
        <v>0</v>
      </c>
      <c r="K33" s="187">
        <f>'Soumissionnaire D'!$E38</f>
        <v>0</v>
      </c>
      <c r="L33" s="188">
        <f>SUM($C33*K33)</f>
        <v>0</v>
      </c>
      <c r="M33" s="187">
        <f>'Soumissionnaire E'!$E38</f>
        <v>0</v>
      </c>
      <c r="N33" s="188">
        <f>SUM($C33*M33)</f>
        <v>0</v>
      </c>
      <c r="O33" s="187">
        <f>'Soumissionnaire F'!$E38</f>
        <v>0</v>
      </c>
      <c r="P33" s="188">
        <f>SUM($C33*O33)</f>
        <v>0</v>
      </c>
      <c r="Q33" s="187">
        <f>'Soumissionnaire G'!$E38</f>
        <v>0</v>
      </c>
      <c r="R33" s="188">
        <f>SUM($C33*Q33)</f>
        <v>0</v>
      </c>
      <c r="S33" s="187">
        <f>'Soumissionnaire H'!$E38</f>
        <v>0</v>
      </c>
      <c r="T33" s="188">
        <f>SUM($C33*S33)</f>
        <v>0</v>
      </c>
      <c r="U33" s="187">
        <f>'Soumissionnaire I'!$E38</f>
        <v>0</v>
      </c>
      <c r="V33" s="188">
        <f>SUM($C33*U33)</f>
        <v>0</v>
      </c>
      <c r="W33" s="187">
        <f>'Soumissionnaire J'!$E38</f>
        <v>0</v>
      </c>
      <c r="X33" s="188">
        <f>SUM($C33*W33)</f>
        <v>0</v>
      </c>
      <c r="Y33" s="187">
        <f>'Soumissionnaire K'!$E38</f>
        <v>0</v>
      </c>
      <c r="Z33" s="188">
        <f>SUM($C33*Y33)</f>
        <v>0</v>
      </c>
      <c r="AA33" s="187">
        <f>'Soumissionnaire L'!$E38</f>
        <v>0</v>
      </c>
      <c r="AB33" s="188">
        <f>SUM($C33*AA33)</f>
        <v>0</v>
      </c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</row>
    <row r="34" spans="1:109" s="41" customFormat="1" ht="12.75">
      <c r="A34" s="98">
        <v>4.4000000000000004</v>
      </c>
      <c r="B34" s="131" t="s">
        <v>18</v>
      </c>
      <c r="C34" s="97">
        <v>0</v>
      </c>
      <c r="D34" s="186">
        <f>SUM(C34*5)</f>
        <v>0</v>
      </c>
      <c r="E34" s="187">
        <f>'Soumissionnaire A'!$E39</f>
        <v>0</v>
      </c>
      <c r="F34" s="188">
        <f>SUM($C34*E34)</f>
        <v>0</v>
      </c>
      <c r="G34" s="187">
        <f>'Soumissionnaire B'!$E39</f>
        <v>0</v>
      </c>
      <c r="H34" s="188">
        <f>SUM($C34*G34)</f>
        <v>0</v>
      </c>
      <c r="I34" s="187">
        <f>'Soumissionnaire C'!$E39</f>
        <v>0</v>
      </c>
      <c r="J34" s="188">
        <f>SUM($C34*I34)</f>
        <v>0</v>
      </c>
      <c r="K34" s="187">
        <f>'Soumissionnaire D'!$E39</f>
        <v>0</v>
      </c>
      <c r="L34" s="188">
        <f>SUM($C34*K34)</f>
        <v>0</v>
      </c>
      <c r="M34" s="187">
        <f>'Soumissionnaire E'!$E39</f>
        <v>0</v>
      </c>
      <c r="N34" s="188">
        <f>SUM($C34*M34)</f>
        <v>0</v>
      </c>
      <c r="O34" s="187">
        <f>'Soumissionnaire F'!$E39</f>
        <v>0</v>
      </c>
      <c r="P34" s="188">
        <f>SUM($C34*O34)</f>
        <v>0</v>
      </c>
      <c r="Q34" s="187">
        <f>'Soumissionnaire G'!$E39</f>
        <v>0</v>
      </c>
      <c r="R34" s="188">
        <f>SUM($C34*Q34)</f>
        <v>0</v>
      </c>
      <c r="S34" s="187">
        <f>'Soumissionnaire H'!$E39</f>
        <v>0</v>
      </c>
      <c r="T34" s="188">
        <f>SUM($C34*S34)</f>
        <v>0</v>
      </c>
      <c r="U34" s="187">
        <f>'Soumissionnaire I'!$E39</f>
        <v>0</v>
      </c>
      <c r="V34" s="188">
        <f>SUM($C34*U34)</f>
        <v>0</v>
      </c>
      <c r="W34" s="187">
        <f>'Soumissionnaire J'!$E39</f>
        <v>0</v>
      </c>
      <c r="X34" s="188">
        <f>SUM($C34*W34)</f>
        <v>0</v>
      </c>
      <c r="Y34" s="187">
        <f>'Soumissionnaire K'!$E39</f>
        <v>0</v>
      </c>
      <c r="Z34" s="188">
        <f>SUM($C34*Y34)</f>
        <v>0</v>
      </c>
      <c r="AA34" s="187">
        <f>'Soumissionnaire L'!$E39</f>
        <v>0</v>
      </c>
      <c r="AB34" s="188">
        <f>SUM($C34*AA34)</f>
        <v>0</v>
      </c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</row>
    <row r="35" spans="1:109" s="103" customFormat="1" ht="12.75">
      <c r="A35" s="130" t="s">
        <v>80</v>
      </c>
      <c r="B35" s="134" t="s">
        <v>47</v>
      </c>
      <c r="C35" s="136">
        <f>SUM(C36:C38)</f>
        <v>0</v>
      </c>
      <c r="D35" s="136">
        <f>C35*5</f>
        <v>0</v>
      </c>
      <c r="E35" s="338">
        <f>SUM(F36:F38)</f>
        <v>0</v>
      </c>
      <c r="F35" s="339"/>
      <c r="G35" s="338">
        <f>SUM(H36:H38)</f>
        <v>0</v>
      </c>
      <c r="H35" s="339"/>
      <c r="I35" s="338">
        <f>SUM(J36:J38)</f>
        <v>0</v>
      </c>
      <c r="J35" s="339"/>
      <c r="K35" s="338">
        <f>SUM(L36:L38)</f>
        <v>0</v>
      </c>
      <c r="L35" s="339"/>
      <c r="M35" s="338">
        <f>SUM(N36:N38)</f>
        <v>0</v>
      </c>
      <c r="N35" s="339"/>
      <c r="O35" s="338">
        <f>SUM(P36:P38)</f>
        <v>0</v>
      </c>
      <c r="P35" s="339"/>
      <c r="Q35" s="338">
        <f>SUM(R36:R38)</f>
        <v>0</v>
      </c>
      <c r="R35" s="339"/>
      <c r="S35" s="338">
        <f>SUM(T36:T38)</f>
        <v>0</v>
      </c>
      <c r="T35" s="339"/>
      <c r="U35" s="338">
        <f>SUM(V36:V38)</f>
        <v>0</v>
      </c>
      <c r="V35" s="339"/>
      <c r="W35" s="338">
        <f>SUM(X36:X38)</f>
        <v>0</v>
      </c>
      <c r="X35" s="339"/>
      <c r="Y35" s="338">
        <f>SUM(Z36:Z38)</f>
        <v>0</v>
      </c>
      <c r="Z35" s="339"/>
      <c r="AA35" s="338">
        <f>SUM(AB36:AB38)</f>
        <v>0</v>
      </c>
      <c r="AB35" s="339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</row>
    <row r="36" spans="1:109" s="41" customFormat="1" ht="12.75">
      <c r="A36" s="98">
        <v>5.0999999999999996</v>
      </c>
      <c r="B36" s="131" t="s">
        <v>18</v>
      </c>
      <c r="C36" s="97">
        <v>0</v>
      </c>
      <c r="D36" s="186">
        <f>SUM(C36*5)</f>
        <v>0</v>
      </c>
      <c r="E36" s="187">
        <f>'Soumissionnaire A'!$E41</f>
        <v>0</v>
      </c>
      <c r="F36" s="188">
        <f>SUM($C36*E36)</f>
        <v>0</v>
      </c>
      <c r="G36" s="187">
        <f>'Soumissionnaire B'!$E41</f>
        <v>0</v>
      </c>
      <c r="H36" s="188">
        <f>SUM($C36*G36)</f>
        <v>0</v>
      </c>
      <c r="I36" s="187">
        <f>'Soumissionnaire C'!$E41</f>
        <v>0</v>
      </c>
      <c r="J36" s="188">
        <f>SUM($C36*I36)</f>
        <v>0</v>
      </c>
      <c r="K36" s="187">
        <f>'Soumissionnaire D'!$E41</f>
        <v>0</v>
      </c>
      <c r="L36" s="188">
        <f>SUM($C36*K36)</f>
        <v>0</v>
      </c>
      <c r="M36" s="187">
        <f>'Soumissionnaire E'!$E41</f>
        <v>0</v>
      </c>
      <c r="N36" s="188">
        <f>SUM($C36*M36)</f>
        <v>0</v>
      </c>
      <c r="O36" s="187">
        <f>'Soumissionnaire F'!$E41</f>
        <v>0</v>
      </c>
      <c r="P36" s="188">
        <f>SUM($C36*O36)</f>
        <v>0</v>
      </c>
      <c r="Q36" s="187">
        <f>'Soumissionnaire G'!$E41</f>
        <v>0</v>
      </c>
      <c r="R36" s="188">
        <f>SUM($C36*Q36)</f>
        <v>0</v>
      </c>
      <c r="S36" s="187">
        <f>'Soumissionnaire H'!$E41</f>
        <v>0</v>
      </c>
      <c r="T36" s="188">
        <f>SUM($C36*S36)</f>
        <v>0</v>
      </c>
      <c r="U36" s="187">
        <f>'Soumissionnaire I'!$E41</f>
        <v>0</v>
      </c>
      <c r="V36" s="188">
        <f>SUM($C36*U36)</f>
        <v>0</v>
      </c>
      <c r="W36" s="187">
        <f>'Soumissionnaire J'!$E41</f>
        <v>0</v>
      </c>
      <c r="X36" s="188">
        <f>SUM($C36*W36)</f>
        <v>0</v>
      </c>
      <c r="Y36" s="187">
        <f>'Soumissionnaire K'!$E41</f>
        <v>0</v>
      </c>
      <c r="Z36" s="188">
        <f>SUM($C36*Y36)</f>
        <v>0</v>
      </c>
      <c r="AA36" s="187">
        <f>'Soumissionnaire L'!$E41</f>
        <v>0</v>
      </c>
      <c r="AB36" s="188">
        <f>SUM($C36*AA36)</f>
        <v>0</v>
      </c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</row>
    <row r="37" spans="1:109" s="41" customFormat="1" ht="12.75">
      <c r="A37" s="98">
        <v>5.2</v>
      </c>
      <c r="B37" s="131" t="s">
        <v>18</v>
      </c>
      <c r="C37" s="97">
        <v>0</v>
      </c>
      <c r="D37" s="186">
        <f>SUM(C37*5)</f>
        <v>0</v>
      </c>
      <c r="E37" s="187">
        <f>'Soumissionnaire A'!$E42</f>
        <v>0</v>
      </c>
      <c r="F37" s="188">
        <f>SUM($C37*E37)</f>
        <v>0</v>
      </c>
      <c r="G37" s="187">
        <f>'Soumissionnaire B'!$E42</f>
        <v>0</v>
      </c>
      <c r="H37" s="188">
        <f>SUM($C37*G37)</f>
        <v>0</v>
      </c>
      <c r="I37" s="187">
        <f>'Soumissionnaire C'!$E42</f>
        <v>0</v>
      </c>
      <c r="J37" s="188">
        <f>SUM($C37*I37)</f>
        <v>0</v>
      </c>
      <c r="K37" s="187">
        <f>'Soumissionnaire D'!$E42</f>
        <v>0</v>
      </c>
      <c r="L37" s="188">
        <f>SUM($C37*K37)</f>
        <v>0</v>
      </c>
      <c r="M37" s="187">
        <f>'Soumissionnaire E'!$E42</f>
        <v>0</v>
      </c>
      <c r="N37" s="188">
        <f>SUM($C37*M37)</f>
        <v>0</v>
      </c>
      <c r="O37" s="187">
        <f>'Soumissionnaire F'!$E42</f>
        <v>0</v>
      </c>
      <c r="P37" s="188">
        <f>SUM($C37*O37)</f>
        <v>0</v>
      </c>
      <c r="Q37" s="187">
        <f>'Soumissionnaire G'!$E42</f>
        <v>0</v>
      </c>
      <c r="R37" s="188">
        <f>SUM($C37*Q37)</f>
        <v>0</v>
      </c>
      <c r="S37" s="187">
        <f>'Soumissionnaire H'!$E42</f>
        <v>0</v>
      </c>
      <c r="T37" s="188">
        <f>SUM($C37*S37)</f>
        <v>0</v>
      </c>
      <c r="U37" s="187">
        <f>'Soumissionnaire I'!$E42</f>
        <v>0</v>
      </c>
      <c r="V37" s="188">
        <f>SUM($C37*U37)</f>
        <v>0</v>
      </c>
      <c r="W37" s="187">
        <f>'Soumissionnaire J'!$E42</f>
        <v>0</v>
      </c>
      <c r="X37" s="188">
        <f>SUM($C37*W37)</f>
        <v>0</v>
      </c>
      <c r="Y37" s="187">
        <f>'Soumissionnaire K'!$E42</f>
        <v>0</v>
      </c>
      <c r="Z37" s="188">
        <f>SUM($C37*Y37)</f>
        <v>0</v>
      </c>
      <c r="AA37" s="187">
        <f>'Soumissionnaire L'!$E42</f>
        <v>0</v>
      </c>
      <c r="AB37" s="188">
        <f>SUM($C37*AA37)</f>
        <v>0</v>
      </c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</row>
    <row r="38" spans="1:109" s="41" customFormat="1" ht="12.75">
      <c r="A38" s="98">
        <v>5.3</v>
      </c>
      <c r="B38" s="131" t="s">
        <v>18</v>
      </c>
      <c r="C38" s="97">
        <v>0</v>
      </c>
      <c r="D38" s="186">
        <f>SUM(C38*5)</f>
        <v>0</v>
      </c>
      <c r="E38" s="187">
        <f>'Soumissionnaire A'!$E43</f>
        <v>0</v>
      </c>
      <c r="F38" s="188">
        <f>SUM($C38*E38)</f>
        <v>0</v>
      </c>
      <c r="G38" s="187">
        <f>'Soumissionnaire B'!$E43</f>
        <v>0</v>
      </c>
      <c r="H38" s="188">
        <f>SUM($C38*G38)</f>
        <v>0</v>
      </c>
      <c r="I38" s="187">
        <f>'Soumissionnaire C'!$E43</f>
        <v>0</v>
      </c>
      <c r="J38" s="188">
        <f>SUM($C38*I38)</f>
        <v>0</v>
      </c>
      <c r="K38" s="187">
        <f>'Soumissionnaire D'!$E43</f>
        <v>0</v>
      </c>
      <c r="L38" s="188">
        <f>SUM($C38*K38)</f>
        <v>0</v>
      </c>
      <c r="M38" s="187">
        <f>'Soumissionnaire E'!$E43</f>
        <v>0</v>
      </c>
      <c r="N38" s="188">
        <f>SUM($C38*M38)</f>
        <v>0</v>
      </c>
      <c r="O38" s="187">
        <f>'Soumissionnaire F'!$E43</f>
        <v>0</v>
      </c>
      <c r="P38" s="188">
        <f>SUM($C38*O38)</f>
        <v>0</v>
      </c>
      <c r="Q38" s="187">
        <f>'Soumissionnaire G'!$E43</f>
        <v>0</v>
      </c>
      <c r="R38" s="188">
        <f>SUM($C38*Q38)</f>
        <v>0</v>
      </c>
      <c r="S38" s="187">
        <f>'Soumissionnaire H'!$E43</f>
        <v>0</v>
      </c>
      <c r="T38" s="188">
        <f>SUM($C38*S38)</f>
        <v>0</v>
      </c>
      <c r="U38" s="187">
        <f>'Soumissionnaire I'!$E43</f>
        <v>0</v>
      </c>
      <c r="V38" s="188">
        <f>SUM($C38*U38)</f>
        <v>0</v>
      </c>
      <c r="W38" s="187">
        <f>'Soumissionnaire J'!$E43</f>
        <v>0</v>
      </c>
      <c r="X38" s="188">
        <f>SUM($C38*W38)</f>
        <v>0</v>
      </c>
      <c r="Y38" s="187">
        <f>'Soumissionnaire K'!$E43</f>
        <v>0</v>
      </c>
      <c r="Z38" s="188">
        <f>SUM($C38*Y38)</f>
        <v>0</v>
      </c>
      <c r="AA38" s="187">
        <f>'Soumissionnaire L'!$E43</f>
        <v>0</v>
      </c>
      <c r="AB38" s="188">
        <f>SUM($C38*AA38)</f>
        <v>0</v>
      </c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</row>
    <row r="39" spans="1:109" s="50" customFormat="1" ht="6.75" customHeight="1">
      <c r="A39" s="198"/>
      <c r="B39" s="199"/>
      <c r="C39" s="200"/>
      <c r="D39" s="201"/>
      <c r="E39" s="203"/>
      <c r="F39" s="204"/>
      <c r="G39" s="203"/>
      <c r="H39" s="204"/>
      <c r="I39" s="203"/>
      <c r="J39" s="204"/>
      <c r="K39" s="203"/>
      <c r="L39" s="204"/>
      <c r="M39" s="203"/>
      <c r="N39" s="204"/>
      <c r="O39" s="203"/>
      <c r="P39" s="204"/>
      <c r="Q39" s="203"/>
      <c r="R39" s="204"/>
      <c r="S39" s="203"/>
      <c r="T39" s="204"/>
      <c r="U39" s="203"/>
      <c r="V39" s="204"/>
      <c r="W39" s="203"/>
      <c r="X39" s="204"/>
      <c r="Y39" s="203"/>
      <c r="Z39" s="204"/>
      <c r="AA39" s="203"/>
      <c r="AB39" s="204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</row>
    <row r="40" spans="1:109" s="52" customFormat="1">
      <c r="A40" s="335" t="s">
        <v>60</v>
      </c>
      <c r="B40" s="335"/>
      <c r="C40" s="51">
        <f>SUM(C17+C23+C35+C30)</f>
        <v>70</v>
      </c>
      <c r="D40" s="51">
        <f>SUM(D17+D23+D30+D35)</f>
        <v>350</v>
      </c>
      <c r="E40" s="322">
        <f>SUM(E17,E23,E35,E30)</f>
        <v>0</v>
      </c>
      <c r="F40" s="323"/>
      <c r="G40" s="322">
        <f>SUM(G17,G23,G35,G30)</f>
        <v>0</v>
      </c>
      <c r="H40" s="323"/>
      <c r="I40" s="322">
        <f>SUM(I17,I23,I35,I30)</f>
        <v>0</v>
      </c>
      <c r="J40" s="323"/>
      <c r="K40" s="322">
        <f>SUM(K17,K23,K35,K30)</f>
        <v>0</v>
      </c>
      <c r="L40" s="323"/>
      <c r="M40" s="322">
        <f>SUM(M17,M23,M35,M30)</f>
        <v>0</v>
      </c>
      <c r="N40" s="323"/>
      <c r="O40" s="322">
        <f>SUM(O17,O23,O35,O30)</f>
        <v>0</v>
      </c>
      <c r="P40" s="323"/>
      <c r="Q40" s="322">
        <f>SUM(Q17,Q23,Q35,Q30)</f>
        <v>0</v>
      </c>
      <c r="R40" s="323"/>
      <c r="S40" s="322">
        <f>SUM(S17,S23,S35,S30)</f>
        <v>0</v>
      </c>
      <c r="T40" s="323"/>
      <c r="U40" s="322">
        <f>SUM(U17,U23,U35,U30)</f>
        <v>0</v>
      </c>
      <c r="V40" s="323"/>
      <c r="W40" s="322">
        <f>SUM(W17,W23,W35,W30)</f>
        <v>0</v>
      </c>
      <c r="X40" s="323"/>
      <c r="Y40" s="322">
        <f>SUM(Y17,Y23,Y35,Y30)</f>
        <v>0</v>
      </c>
      <c r="Z40" s="323"/>
      <c r="AA40" s="322">
        <f>SUM(AA17,AA23,AA35,AA30)</f>
        <v>0</v>
      </c>
      <c r="AB40" s="323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</row>
    <row r="41" spans="1:109" s="50" customFormat="1" ht="5.25" customHeight="1">
      <c r="A41" s="198"/>
      <c r="B41" s="199"/>
      <c r="C41" s="200"/>
      <c r="D41" s="201"/>
      <c r="E41" s="202"/>
      <c r="F41" s="197"/>
      <c r="G41" s="202"/>
      <c r="H41" s="197"/>
      <c r="I41" s="202"/>
      <c r="J41" s="197"/>
      <c r="K41" s="202"/>
      <c r="L41" s="197"/>
      <c r="M41" s="202"/>
      <c r="N41" s="197"/>
      <c r="O41" s="202"/>
      <c r="P41" s="197"/>
      <c r="Q41" s="202"/>
      <c r="R41" s="197"/>
      <c r="S41" s="202"/>
      <c r="T41" s="197"/>
      <c r="U41" s="202"/>
      <c r="V41" s="197"/>
      <c r="W41" s="202"/>
      <c r="X41" s="197"/>
      <c r="Y41" s="202"/>
      <c r="Z41" s="197"/>
      <c r="AA41" s="202"/>
      <c r="AB41" s="197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</row>
    <row r="42" spans="1:109" s="54" customFormat="1">
      <c r="A42" s="331" t="s">
        <v>61</v>
      </c>
      <c r="B42" s="332"/>
      <c r="C42" s="53"/>
      <c r="D42" s="53"/>
      <c r="E42" s="326" t="str">
        <f>IF(E40=0,"",RANK(E40,$E$40:$AB$40,0))</f>
        <v/>
      </c>
      <c r="F42" s="327" t="e">
        <f>IF(#REF!=0,"",RANK(E42,$H$10:$H$24,0))</f>
        <v>#REF!</v>
      </c>
      <c r="G42" s="326" t="str">
        <f>IF(G40=0,"",RANK(G40,$E$40:$AA$40,0))</f>
        <v/>
      </c>
      <c r="H42" s="327" t="e">
        <f>IF(#REF!=0,"",RANK(G42,$H$10:$H$24,0))</f>
        <v>#REF!</v>
      </c>
      <c r="I42" s="326" t="str">
        <f>IF(I40=0,"",RANK(I40,$E$40:$AA$40,0))</f>
        <v/>
      </c>
      <c r="J42" s="327" t="e">
        <f>IF(#REF!=0,"",RANK(I42,$H$10:$H$24,0))</f>
        <v>#REF!</v>
      </c>
      <c r="K42" s="326" t="str">
        <f>IF(K40=0,"",RANK(K40,$E$40:$AA$40,0))</f>
        <v/>
      </c>
      <c r="L42" s="327" t="e">
        <f>IF(#REF!=0,"",RANK(K42,$H$10:$H$24,0))</f>
        <v>#REF!</v>
      </c>
      <c r="M42" s="326" t="str">
        <f>IF(M40=0,"",RANK(M40,$E$40:$AA$40,0))</f>
        <v/>
      </c>
      <c r="N42" s="327" t="e">
        <f>IF(#REF!=0,"",RANK(M42,$H$10:$H$24,0))</f>
        <v>#REF!</v>
      </c>
      <c r="O42" s="326" t="str">
        <f>IF(O40=0,"",RANK(O40,$E$40:$AA$40,0))</f>
        <v/>
      </c>
      <c r="P42" s="327" t="e">
        <f>IF(#REF!=0,"",RANK(O42,$H$10:$H$24,0))</f>
        <v>#REF!</v>
      </c>
      <c r="Q42" s="326" t="str">
        <f>IF(Q40=0,"",RANK(Q40,$E$40:$AA$40,0))</f>
        <v/>
      </c>
      <c r="R42" s="327" t="e">
        <f>IF(#REF!=0,"",RANK(Q42,$H$10:$H$24,0))</f>
        <v>#REF!</v>
      </c>
      <c r="S42" s="326" t="str">
        <f>IF(S40=0,"",RANK(S40,$E$40:$AA$40,0))</f>
        <v/>
      </c>
      <c r="T42" s="327" t="e">
        <f>IF(#REF!=0,"",RANK(S42,$H$10:$H$24,0))</f>
        <v>#REF!</v>
      </c>
      <c r="U42" s="326" t="str">
        <f>IF(U40=0,"",RANK(U40,$E$40:$AA$40,0))</f>
        <v/>
      </c>
      <c r="V42" s="327" t="e">
        <f>IF(#REF!=0,"",RANK(U42,$H$10:$H$24,0))</f>
        <v>#REF!</v>
      </c>
      <c r="W42" s="326" t="str">
        <f>IF(W40=0,"",RANK(W40,$E$40:$AA$40,0))</f>
        <v/>
      </c>
      <c r="X42" s="327" t="e">
        <f>IF(#REF!=0,"",RANK(W42,$H$10:$H$24,0))</f>
        <v>#REF!</v>
      </c>
      <c r="Y42" s="326" t="str">
        <f>IF(Y40=0,"",RANK(Y40,$E$40:$AA$40,0))</f>
        <v/>
      </c>
      <c r="Z42" s="327" t="e">
        <f>IF(#REF!=0,"",RANK(Y42,$H$10:$H$24,0))</f>
        <v>#REF!</v>
      </c>
      <c r="AA42" s="326" t="str">
        <f>IF(AA40=0,"",RANK(AA40,$E$40:$AA$40,0))</f>
        <v/>
      </c>
      <c r="AB42" s="327" t="e">
        <f>IF(#REF!=0,"",RANK(AA42,$H$10:$H$24,0))</f>
        <v>#REF!</v>
      </c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</row>
    <row r="43" spans="1:109" s="50" customFormat="1" ht="12.75">
      <c r="A43" s="198"/>
      <c r="B43" s="199"/>
      <c r="C43" s="200"/>
      <c r="D43" s="201"/>
      <c r="E43" s="202"/>
      <c r="F43" s="197"/>
      <c r="G43" s="202"/>
      <c r="H43" s="197"/>
      <c r="I43" s="202"/>
      <c r="J43" s="197"/>
      <c r="K43" s="202"/>
      <c r="L43" s="197"/>
      <c r="M43" s="202"/>
      <c r="N43" s="197"/>
      <c r="O43" s="202"/>
      <c r="P43" s="197"/>
      <c r="Q43" s="202"/>
      <c r="R43" s="197"/>
      <c r="S43" s="202"/>
      <c r="T43" s="197"/>
      <c r="U43" s="202"/>
      <c r="V43" s="197"/>
      <c r="W43" s="202"/>
      <c r="X43" s="197"/>
      <c r="Y43" s="202"/>
      <c r="Z43" s="197"/>
      <c r="AA43" s="202"/>
      <c r="AB43" s="197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</row>
    <row r="44" spans="1:109" s="41" customFormat="1" ht="12.75">
      <c r="A44" s="37" t="s">
        <v>26</v>
      </c>
      <c r="B44" s="38" t="s">
        <v>25</v>
      </c>
      <c r="C44" s="48"/>
      <c r="D44" s="47">
        <f>SUM(D45:D45)</f>
        <v>150</v>
      </c>
      <c r="E44" s="336">
        <f>SUM(F45:F45)</f>
        <v>60</v>
      </c>
      <c r="F44" s="337"/>
      <c r="G44" s="336">
        <f>SUM(H45:H45)</f>
        <v>60</v>
      </c>
      <c r="H44" s="337"/>
      <c r="I44" s="336">
        <f>SUM(J45:J45)</f>
        <v>68</v>
      </c>
      <c r="J44" s="337"/>
      <c r="K44" s="336">
        <f>SUM(L45:L45)</f>
        <v>0</v>
      </c>
      <c r="L44" s="337"/>
      <c r="M44" s="336">
        <f>SUM(N45:N45)</f>
        <v>50</v>
      </c>
      <c r="N44" s="337"/>
      <c r="O44" s="336">
        <f>SUM(P45:P45)</f>
        <v>149</v>
      </c>
      <c r="P44" s="337"/>
      <c r="Q44" s="336">
        <f>SUM(R45:R45)</f>
        <v>146</v>
      </c>
      <c r="R44" s="337"/>
      <c r="S44" s="336">
        <f>SUM(T45:T45)</f>
        <v>84</v>
      </c>
      <c r="T44" s="337"/>
      <c r="U44" s="336">
        <f>SUM(V45:V45)</f>
        <v>96</v>
      </c>
      <c r="V44" s="337"/>
      <c r="W44" s="336">
        <f>SUM(X45:X45)</f>
        <v>99</v>
      </c>
      <c r="X44" s="337"/>
      <c r="Y44" s="336">
        <f>SUM(Z45:Z45)</f>
        <v>150</v>
      </c>
      <c r="Z44" s="337"/>
      <c r="AA44" s="336">
        <f>SUM(AB45:AB45)</f>
        <v>0</v>
      </c>
      <c r="AB44" s="337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</row>
    <row r="45" spans="1:109" s="41" customFormat="1" ht="12.75">
      <c r="A45" s="129"/>
      <c r="B45" s="131" t="s">
        <v>27</v>
      </c>
      <c r="C45" s="97">
        <v>30</v>
      </c>
      <c r="D45" s="186">
        <f>C45*5</f>
        <v>150</v>
      </c>
      <c r="E45" s="196">
        <f>'Prix de l''offre révisé'!$F$9</f>
        <v>2.0099999999999998</v>
      </c>
      <c r="F45" s="137">
        <f>'Prix de l''offre révisé'!G9</f>
        <v>60</v>
      </c>
      <c r="G45" s="196">
        <f>'Prix de l''offre révisé'!$F$10</f>
        <v>2.0099999999999998</v>
      </c>
      <c r="H45" s="137">
        <f>'Prix de l''offre révisé'!G10</f>
        <v>60</v>
      </c>
      <c r="I45" s="196">
        <f>'Prix de l''offre révisé'!$F$11</f>
        <v>2.27</v>
      </c>
      <c r="J45" s="137">
        <f>'Prix de l''offre révisé'!G11</f>
        <v>68</v>
      </c>
      <c r="K45" s="196">
        <f>'Prix de l''offre révisé'!$F$12</f>
        <v>0</v>
      </c>
      <c r="L45" s="137">
        <f>'Prix de l''offre révisé'!G12</f>
        <v>0</v>
      </c>
      <c r="M45" s="196">
        <f>'Prix de l''offre révisé'!$F$13</f>
        <v>1.65</v>
      </c>
      <c r="N45" s="137">
        <f>'Prix de l''offre révisé'!G13</f>
        <v>50</v>
      </c>
      <c r="O45" s="196">
        <f>'Prix de l''offre révisé'!$F$14</f>
        <v>4.95</v>
      </c>
      <c r="P45" s="137">
        <f>'Prix de l''offre révisé'!G14</f>
        <v>149</v>
      </c>
      <c r="Q45" s="196">
        <f>'Prix de l''offre révisé'!$F$15</f>
        <v>4.8499999999999996</v>
      </c>
      <c r="R45" s="137">
        <f>'Prix de l''offre révisé'!G15</f>
        <v>146</v>
      </c>
      <c r="S45" s="196">
        <f>'Prix de l''offre révisé'!$F$16</f>
        <v>2.79</v>
      </c>
      <c r="T45" s="137">
        <f>'Prix de l''offre révisé'!G16</f>
        <v>84</v>
      </c>
      <c r="U45" s="196">
        <f>'Prix de l''offre révisé'!$F$17</f>
        <v>3.2</v>
      </c>
      <c r="V45" s="137">
        <f>'Prix de l''offre révisé'!G17</f>
        <v>96</v>
      </c>
      <c r="W45" s="196">
        <f>'Prix de l''offre révisé'!$F$18</f>
        <v>3.3</v>
      </c>
      <c r="X45" s="137">
        <f>'Prix de l''offre révisé'!G18</f>
        <v>99</v>
      </c>
      <c r="Y45" s="196">
        <f>'Prix de l''offre révisé'!$F$19</f>
        <v>5</v>
      </c>
      <c r="Z45" s="137">
        <f>'Prix de l''offre révisé'!G19</f>
        <v>150</v>
      </c>
      <c r="AA45" s="196">
        <f>'Prix de l''offre révisé'!$F$20</f>
        <v>0</v>
      </c>
      <c r="AB45" s="137">
        <f>'Prix de l''offre révisé'!G20</f>
        <v>0</v>
      </c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</row>
    <row r="46" spans="1:109" s="4" customFormat="1" ht="7.5" customHeight="1">
      <c r="A46" s="1"/>
      <c r="B46" s="2"/>
      <c r="C46" s="3"/>
      <c r="D46" s="3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</row>
    <row r="47" spans="1:109" s="10" customFormat="1">
      <c r="A47" s="335" t="s">
        <v>27</v>
      </c>
      <c r="B47" s="335"/>
      <c r="C47" s="51"/>
      <c r="D47" s="51"/>
      <c r="E47" s="321">
        <f>'Prix de l''offre révisé'!B9</f>
        <v>775000</v>
      </c>
      <c r="F47" s="321"/>
      <c r="G47" s="321">
        <f>'Prix de l''offre révisé'!B10</f>
        <v>775000</v>
      </c>
      <c r="H47" s="321"/>
      <c r="I47" s="324">
        <f>'Prix de l''offre révisé'!B11</f>
        <v>750000</v>
      </c>
      <c r="J47" s="325"/>
      <c r="K47" s="321">
        <f>'Prix de l''offre révisé'!B12</f>
        <v>970000</v>
      </c>
      <c r="L47" s="321"/>
      <c r="M47" s="324">
        <f>'Prix de l''offre révisé'!B13</f>
        <v>810000</v>
      </c>
      <c r="N47" s="325"/>
      <c r="O47" s="324">
        <f>'Prix de l''offre révisé'!B14</f>
        <v>490000</v>
      </c>
      <c r="P47" s="325"/>
      <c r="Q47" s="324">
        <f>'Prix de l''offre révisé'!B15</f>
        <v>500000</v>
      </c>
      <c r="R47" s="325"/>
      <c r="S47" s="324">
        <f>'Prix de l''offre révisé'!B16</f>
        <v>700000</v>
      </c>
      <c r="T47" s="325"/>
      <c r="U47" s="321">
        <f>'Prix de l''offre révisé'!B17</f>
        <v>660000</v>
      </c>
      <c r="V47" s="321"/>
      <c r="W47" s="321">
        <f>'Prix de l''offre révisé'!B18</f>
        <v>650000</v>
      </c>
      <c r="X47" s="321"/>
      <c r="Y47" s="321">
        <f>'Prix de l''offre révisé'!B19</f>
        <v>485000</v>
      </c>
      <c r="Z47" s="321"/>
      <c r="AA47" s="321">
        <f>'Prix de l''offre révisé'!B20</f>
        <v>1000000</v>
      </c>
      <c r="AB47" s="321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115"/>
      <c r="CR47" s="115"/>
      <c r="CS47" s="115"/>
      <c r="CT47" s="115"/>
      <c r="CU47" s="115"/>
      <c r="CV47" s="115"/>
      <c r="CW47" s="115"/>
      <c r="CX47" s="115"/>
      <c r="CY47" s="115"/>
      <c r="CZ47" s="115"/>
      <c r="DA47" s="115"/>
      <c r="DB47" s="115"/>
      <c r="DC47" s="115"/>
      <c r="DD47" s="115"/>
      <c r="DE47" s="115"/>
    </row>
    <row r="48" spans="1:109" s="4" customFormat="1" ht="7.5" customHeight="1">
      <c r="A48" s="1"/>
      <c r="B48" s="2"/>
      <c r="C48" s="3"/>
      <c r="D48" s="3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</row>
    <row r="49" spans="1:109" s="52" customFormat="1">
      <c r="A49" s="333" t="s">
        <v>91</v>
      </c>
      <c r="B49" s="334"/>
      <c r="C49" s="51">
        <f>SUM(C45:C45)</f>
        <v>30</v>
      </c>
      <c r="D49" s="51">
        <f>SUM(D45:D45)</f>
        <v>150</v>
      </c>
      <c r="E49" s="322">
        <f>SUM(E44)</f>
        <v>60</v>
      </c>
      <c r="F49" s="323"/>
      <c r="G49" s="322">
        <f>SUM(G44)</f>
        <v>60</v>
      </c>
      <c r="H49" s="323"/>
      <c r="I49" s="322">
        <f>SUM(I44)</f>
        <v>68</v>
      </c>
      <c r="J49" s="323"/>
      <c r="K49" s="322">
        <f>SUM(K44)</f>
        <v>0</v>
      </c>
      <c r="L49" s="323"/>
      <c r="M49" s="322">
        <f>SUM(M44)</f>
        <v>50</v>
      </c>
      <c r="N49" s="323"/>
      <c r="O49" s="322">
        <f>SUM(O44)</f>
        <v>149</v>
      </c>
      <c r="P49" s="323"/>
      <c r="Q49" s="322">
        <f>SUM(Q44)</f>
        <v>146</v>
      </c>
      <c r="R49" s="323"/>
      <c r="S49" s="322">
        <f>SUM(S44)</f>
        <v>84</v>
      </c>
      <c r="T49" s="323"/>
      <c r="U49" s="322">
        <f>SUM(U44)</f>
        <v>96</v>
      </c>
      <c r="V49" s="323"/>
      <c r="W49" s="322">
        <f>SUM(W44)</f>
        <v>99</v>
      </c>
      <c r="X49" s="323"/>
      <c r="Y49" s="322">
        <f>SUM(Y44)</f>
        <v>150</v>
      </c>
      <c r="Z49" s="323"/>
      <c r="AA49" s="322">
        <f>SUM(AA44)</f>
        <v>0</v>
      </c>
      <c r="AB49" s="323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13"/>
      <c r="DE49" s="113"/>
    </row>
    <row r="50" spans="1:109" s="10" customFormat="1" ht="6" customHeight="1">
      <c r="A50" s="56"/>
      <c r="B50" s="56"/>
      <c r="C50" s="57"/>
      <c r="D50" s="57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7"/>
      <c r="T50" s="58"/>
      <c r="U50" s="58"/>
      <c r="V50" s="58"/>
      <c r="W50" s="58"/>
      <c r="X50" s="58"/>
      <c r="Y50" s="58"/>
      <c r="Z50" s="58"/>
      <c r="AA50" s="58"/>
      <c r="AB50" s="58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115"/>
      <c r="CR50" s="115"/>
      <c r="CS50" s="115"/>
      <c r="CT50" s="115"/>
      <c r="CU50" s="115"/>
      <c r="CV50" s="115"/>
      <c r="CW50" s="115"/>
      <c r="CX50" s="115"/>
      <c r="CY50" s="115"/>
      <c r="CZ50" s="115"/>
      <c r="DA50" s="115"/>
      <c r="DB50" s="115"/>
      <c r="DC50" s="115"/>
      <c r="DD50" s="115"/>
      <c r="DE50" s="115"/>
    </row>
    <row r="51" spans="1:109" s="54" customFormat="1">
      <c r="A51" s="331" t="s">
        <v>62</v>
      </c>
      <c r="B51" s="332"/>
      <c r="C51" s="53"/>
      <c r="D51" s="53"/>
      <c r="E51" s="326">
        <f>RANK(E47,$E$47:$AB$47,1)</f>
        <v>8</v>
      </c>
      <c r="F51" s="327" t="e">
        <f>IF(#REF!=0,"",RANK(E51,$H$10:$H$24,0))</f>
        <v>#REF!</v>
      </c>
      <c r="G51" s="326">
        <f>RANK(G47,$E$47:$AB$47,1)</f>
        <v>8</v>
      </c>
      <c r="H51" s="327" t="e">
        <f>IF(#REF!=0,"",RANK(G51,$H$10:$H$24,0))</f>
        <v>#REF!</v>
      </c>
      <c r="I51" s="326">
        <f>RANK(I47,$E$47:$AB$47,1)</f>
        <v>7</v>
      </c>
      <c r="J51" s="327" t="e">
        <f>IF(#REF!=0,"",RANK(I51,$H$10:$H$24,0))</f>
        <v>#REF!</v>
      </c>
      <c r="K51" s="326">
        <f>RANK(K47,$E$47:$AB$47,1)</f>
        <v>11</v>
      </c>
      <c r="L51" s="327" t="e">
        <f>IF(#REF!=0,"",RANK(K51,$H$10:$H$24,0))</f>
        <v>#REF!</v>
      </c>
      <c r="M51" s="326">
        <f>RANK(M47,$E$47:$AB$47,1)</f>
        <v>10</v>
      </c>
      <c r="N51" s="327" t="e">
        <f>IF(#REF!=0,"",RANK(M51,$H$10:$H$24,0))</f>
        <v>#REF!</v>
      </c>
      <c r="O51" s="326">
        <f>RANK(O47,$E$47:$AB$47,1)</f>
        <v>2</v>
      </c>
      <c r="P51" s="327" t="e">
        <f>IF(#REF!=0,"",RANK(O51,$H$10:$H$24,0))</f>
        <v>#REF!</v>
      </c>
      <c r="Q51" s="326">
        <f>RANK(Q47,$E$47:$AB$47,1)</f>
        <v>3</v>
      </c>
      <c r="R51" s="327" t="e">
        <f>IF(#REF!=0,"",RANK(Q51,$H$10:$H$24,0))</f>
        <v>#REF!</v>
      </c>
      <c r="S51" s="326">
        <f>RANK(S47,$E$47:$AB$47,1)</f>
        <v>6</v>
      </c>
      <c r="T51" s="327" t="e">
        <f>IF(#REF!=0,"",RANK(S51,$H$10:$H$24,0))</f>
        <v>#REF!</v>
      </c>
      <c r="U51" s="326">
        <f>RANK(U47,$E$47:$AB$47,1)</f>
        <v>5</v>
      </c>
      <c r="V51" s="327" t="e">
        <f>IF(#REF!=0,"",RANK(U51,$H$10:$H$24,0))</f>
        <v>#REF!</v>
      </c>
      <c r="W51" s="326">
        <f>RANK(W47,$E$47:$AB$47,1)</f>
        <v>4</v>
      </c>
      <c r="X51" s="327" t="e">
        <f>IF(#REF!=0,"",RANK(W51,$H$10:$H$24,0))</f>
        <v>#REF!</v>
      </c>
      <c r="Y51" s="326">
        <f>RANK(Y47,$E$47:$AB$47,1)</f>
        <v>1</v>
      </c>
      <c r="Z51" s="327" t="e">
        <f>IF(#REF!=0,"",RANK(Y51,$H$10:$H$24,0))</f>
        <v>#REF!</v>
      </c>
      <c r="AA51" s="326">
        <f>RANK(AA47,$E$47:$AB$47,1)</f>
        <v>12</v>
      </c>
      <c r="AB51" s="327" t="e">
        <f>IF(#REF!=0,"",RANK(AA51,$H$10:$H$24,0))</f>
        <v>#REF!</v>
      </c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</row>
    <row r="52" spans="1:109" s="33" customFormat="1" ht="11.45" customHeight="1">
      <c r="A52" s="34"/>
      <c r="B52" s="34"/>
      <c r="C52" s="35"/>
      <c r="D52" s="3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5"/>
      <c r="T52" s="36"/>
      <c r="U52" s="36"/>
      <c r="V52" s="36"/>
      <c r="W52" s="36"/>
      <c r="X52" s="36"/>
      <c r="Y52" s="36"/>
      <c r="Z52" s="36"/>
      <c r="AA52" s="36"/>
      <c r="AB52" s="36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</row>
    <row r="53" spans="1:109" s="65" customFormat="1">
      <c r="A53" s="330" t="s">
        <v>1</v>
      </c>
      <c r="B53" s="330"/>
      <c r="C53" s="64">
        <f>SUM(C40+C49)</f>
        <v>100</v>
      </c>
      <c r="D53" s="64">
        <f>SUM(D40,D49)</f>
        <v>500</v>
      </c>
      <c r="E53" s="317">
        <f>SUM(E40+E49)</f>
        <v>60</v>
      </c>
      <c r="F53" s="318"/>
      <c r="G53" s="317">
        <f>SUM(G40+G49)</f>
        <v>60</v>
      </c>
      <c r="H53" s="318"/>
      <c r="I53" s="317">
        <f>SUM(I40+I49)</f>
        <v>68</v>
      </c>
      <c r="J53" s="318"/>
      <c r="K53" s="317">
        <f>SUM(K40+K49)</f>
        <v>0</v>
      </c>
      <c r="L53" s="318"/>
      <c r="M53" s="317">
        <f>SUM(M40+M49)</f>
        <v>50</v>
      </c>
      <c r="N53" s="318"/>
      <c r="O53" s="317">
        <f>SUM(O40+O49)</f>
        <v>149</v>
      </c>
      <c r="P53" s="318"/>
      <c r="Q53" s="317">
        <f>SUM(Q40+Q49)</f>
        <v>146</v>
      </c>
      <c r="R53" s="318"/>
      <c r="S53" s="317">
        <f>SUM(S40+S49)</f>
        <v>84</v>
      </c>
      <c r="T53" s="318"/>
      <c r="U53" s="317">
        <f>SUM(U40+U49)</f>
        <v>96</v>
      </c>
      <c r="V53" s="318"/>
      <c r="W53" s="317">
        <f>SUM(W40+W49)</f>
        <v>99</v>
      </c>
      <c r="X53" s="318"/>
      <c r="Y53" s="317">
        <f>SUM(Y40+Y49)</f>
        <v>150</v>
      </c>
      <c r="Z53" s="318"/>
      <c r="AA53" s="317">
        <f>SUM(AA40+AA49)</f>
        <v>0</v>
      </c>
      <c r="AB53" s="318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</row>
    <row r="54" spans="1:109" s="10" customFormat="1" ht="6" customHeight="1">
      <c r="A54" s="56"/>
      <c r="B54" s="56"/>
      <c r="C54" s="57"/>
      <c r="D54" s="57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7"/>
      <c r="T54" s="58"/>
      <c r="U54" s="58"/>
      <c r="V54" s="58"/>
      <c r="W54" s="58"/>
      <c r="X54" s="58"/>
      <c r="Y54" s="58"/>
      <c r="Z54" s="58"/>
      <c r="AA54" s="58"/>
      <c r="AB54" s="58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5"/>
      <c r="DE54" s="115"/>
    </row>
    <row r="55" spans="1:109" s="67" customFormat="1">
      <c r="A55" s="328" t="s">
        <v>3</v>
      </c>
      <c r="B55" s="329"/>
      <c r="C55" s="66"/>
      <c r="D55" s="66"/>
      <c r="E55" s="319">
        <f>RANK(E53,$E$53:$AB$53,)</f>
        <v>8</v>
      </c>
      <c r="F55" s="320" t="e">
        <f>IF(#REF!=0,"",RANK(E55,$H$10:$H$24,0))</f>
        <v>#REF!</v>
      </c>
      <c r="G55" s="319">
        <f>RANK(G53,$E$53:$AB$53,)</f>
        <v>8</v>
      </c>
      <c r="H55" s="320" t="e">
        <f>IF(#REF!=0,"",RANK(G55,$H$10:$H$24,0))</f>
        <v>#REF!</v>
      </c>
      <c r="I55" s="319">
        <f>RANK(I53,$E$53:$AB$53,)</f>
        <v>7</v>
      </c>
      <c r="J55" s="320" t="e">
        <f>IF(#REF!=0,"",RANK(I55,$H$10:$H$24,0))</f>
        <v>#REF!</v>
      </c>
      <c r="K55" s="319">
        <f>RANK(K53,$E$53:$AB$53,)</f>
        <v>11</v>
      </c>
      <c r="L55" s="320" t="e">
        <f>IF(#REF!=0,"",RANK(K55,$H$10:$H$24,0))</f>
        <v>#REF!</v>
      </c>
      <c r="M55" s="319">
        <f>RANK(M53,$E$53:$AB$53,)</f>
        <v>10</v>
      </c>
      <c r="N55" s="320" t="e">
        <f>IF(#REF!=0,"",RANK(M55,$H$10:$H$24,0))</f>
        <v>#REF!</v>
      </c>
      <c r="O55" s="319">
        <f>RANK(O53,$E$53:$AB$53,)</f>
        <v>2</v>
      </c>
      <c r="P55" s="320" t="e">
        <f>IF(#REF!=0,"",RANK(O55,$H$10:$H$24,0))</f>
        <v>#REF!</v>
      </c>
      <c r="Q55" s="319">
        <f>RANK(Q53,$E$53:$AB$53,)</f>
        <v>3</v>
      </c>
      <c r="R55" s="320" t="e">
        <f>IF(#REF!=0,"",RANK(Q55,$H$10:$H$24,0))</f>
        <v>#REF!</v>
      </c>
      <c r="S55" s="319">
        <f>RANK(S53,$E$53:$AB$53,)</f>
        <v>6</v>
      </c>
      <c r="T55" s="320" t="e">
        <f>IF(#REF!=0,"",RANK(S55,$H$10:$H$24,0))</f>
        <v>#REF!</v>
      </c>
      <c r="U55" s="319">
        <f>RANK(U53,$E$53:$AB$53,)</f>
        <v>5</v>
      </c>
      <c r="V55" s="320" t="e">
        <f>IF(#REF!=0,"",RANK(U55,$H$10:$H$24,0))</f>
        <v>#REF!</v>
      </c>
      <c r="W55" s="319">
        <f>RANK(W53,$E$53:$AB$53,)</f>
        <v>4</v>
      </c>
      <c r="X55" s="320" t="e">
        <f>IF(#REF!=0,"",RANK(W55,$H$10:$H$24,0))</f>
        <v>#REF!</v>
      </c>
      <c r="Y55" s="319">
        <f>RANK(Y53,$E$53:$AB$53,)</f>
        <v>1</v>
      </c>
      <c r="Z55" s="320" t="e">
        <f>IF(#REF!=0,"",RANK(Y55,$H$10:$H$24,0))</f>
        <v>#REF!</v>
      </c>
      <c r="AA55" s="319">
        <f>RANK(AA53,$E$53:$AB$53,)</f>
        <v>11</v>
      </c>
      <c r="AB55" s="320" t="e">
        <f>IF(#REF!=0,"",RANK(AA55,$H$10:$H$24,0))</f>
        <v>#REF!</v>
      </c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8"/>
      <c r="DE55" s="118"/>
    </row>
    <row r="56" spans="1:109" s="33" customFormat="1">
      <c r="A56" s="34"/>
      <c r="B56" s="34"/>
      <c r="C56" s="35"/>
      <c r="D56" s="35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5"/>
      <c r="T56" s="36"/>
      <c r="U56" s="36"/>
      <c r="V56" s="36"/>
      <c r="W56" s="36"/>
      <c r="X56" s="36"/>
      <c r="Y56" s="36"/>
      <c r="Z56" s="36"/>
      <c r="AA56" s="36"/>
      <c r="AB56" s="36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</row>
    <row r="57" spans="1:109">
      <c r="A57" s="14"/>
      <c r="B57" s="59"/>
      <c r="C57" s="30"/>
      <c r="D57" s="15"/>
      <c r="E57" s="61"/>
      <c r="F57" s="61"/>
      <c r="G57" s="61"/>
      <c r="H57" s="61"/>
      <c r="I57" s="61"/>
      <c r="J57" s="61"/>
      <c r="K57" s="61"/>
      <c r="L57" s="62"/>
      <c r="M57" s="30"/>
      <c r="N57" s="30"/>
      <c r="O57" s="30"/>
      <c r="P57" s="30"/>
      <c r="Q57" s="30"/>
      <c r="R57" s="30"/>
      <c r="Y57" s="15"/>
      <c r="Z57" s="15"/>
      <c r="AA57" s="15"/>
      <c r="AB57" s="15"/>
      <c r="AC57" s="62"/>
    </row>
    <row r="58" spans="1:109">
      <c r="A58" s="14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Y58" s="15"/>
      <c r="Z58" s="15"/>
      <c r="AA58" s="15"/>
      <c r="AB58" s="15"/>
      <c r="AC58" s="62"/>
    </row>
    <row r="59" spans="1:109">
      <c r="A59" s="14"/>
      <c r="B59" s="14"/>
      <c r="C59" s="15"/>
      <c r="D59" s="15"/>
      <c r="E59" s="61"/>
      <c r="F59" s="61"/>
      <c r="G59" s="61"/>
      <c r="H59" s="61"/>
      <c r="I59" s="61"/>
      <c r="J59" s="61"/>
      <c r="K59" s="61"/>
      <c r="L59" s="62"/>
      <c r="M59" s="15"/>
      <c r="N59" s="15"/>
      <c r="O59" s="15"/>
      <c r="P59" s="15"/>
      <c r="Q59" s="15"/>
      <c r="R59" s="15"/>
      <c r="Y59" s="15"/>
      <c r="Z59" s="15"/>
      <c r="AA59" s="15"/>
      <c r="AB59" s="15"/>
      <c r="AC59" s="62"/>
    </row>
    <row r="60" spans="1:109" ht="15" customHeight="1">
      <c r="A60" s="14"/>
      <c r="B60" s="215" t="s">
        <v>98</v>
      </c>
      <c r="C60" s="15"/>
      <c r="D60" s="15"/>
      <c r="E60" s="62"/>
      <c r="F60" s="62"/>
      <c r="G60" s="62"/>
      <c r="H60" s="62"/>
      <c r="I60" s="62"/>
      <c r="J60" s="62"/>
      <c r="K60" s="62"/>
      <c r="L60" s="62"/>
      <c r="M60" s="15"/>
      <c r="N60" s="15"/>
      <c r="O60" s="15"/>
      <c r="P60" s="15"/>
      <c r="Q60" s="15"/>
      <c r="R60" s="15"/>
      <c r="Y60" s="15"/>
      <c r="Z60" s="15"/>
      <c r="AA60" s="15"/>
      <c r="AB60" s="15"/>
      <c r="AC60" s="62"/>
    </row>
    <row r="61" spans="1:109">
      <c r="A61" s="14"/>
      <c r="B61" s="63"/>
      <c r="C61" s="15"/>
      <c r="D61" s="15"/>
      <c r="E61" s="61"/>
      <c r="F61" s="61"/>
      <c r="G61" s="61"/>
      <c r="H61" s="61"/>
      <c r="I61" s="61"/>
      <c r="J61" s="61"/>
      <c r="K61" s="61"/>
      <c r="L61" s="62"/>
      <c r="M61" s="15"/>
      <c r="N61" s="15"/>
      <c r="O61" s="15"/>
      <c r="P61" s="15"/>
      <c r="Q61" s="15"/>
      <c r="R61" s="15"/>
      <c r="Y61" s="15"/>
      <c r="Z61" s="15"/>
      <c r="AA61" s="15"/>
      <c r="AB61" s="15"/>
      <c r="AC61" s="62"/>
    </row>
    <row r="62" spans="1:109" ht="15" customHeight="1">
      <c r="A62" s="14"/>
      <c r="B62" s="216" t="s">
        <v>105</v>
      </c>
      <c r="C62" s="15"/>
      <c r="D62" s="15"/>
      <c r="E62" s="62"/>
      <c r="F62" s="62"/>
      <c r="G62" s="62"/>
      <c r="H62" s="62"/>
      <c r="I62" s="62"/>
      <c r="J62" s="62"/>
      <c r="K62" s="62"/>
      <c r="L62" s="62"/>
      <c r="M62" s="15"/>
      <c r="N62" s="15"/>
      <c r="O62" s="15"/>
      <c r="P62" s="15"/>
      <c r="Q62" s="15"/>
      <c r="R62" s="15"/>
      <c r="Y62" s="15"/>
      <c r="Z62" s="15"/>
      <c r="AA62" s="15"/>
      <c r="AB62" s="15"/>
      <c r="AC62" s="62"/>
    </row>
    <row r="63" spans="1:109">
      <c r="A63" s="14"/>
      <c r="B63" s="63"/>
      <c r="C63" s="15"/>
      <c r="D63" s="15"/>
      <c r="E63" s="61"/>
      <c r="F63" s="61"/>
      <c r="G63" s="61"/>
      <c r="H63" s="61"/>
      <c r="I63" s="61"/>
      <c r="J63" s="61"/>
      <c r="K63" s="61"/>
      <c r="L63" s="62"/>
      <c r="M63" s="15"/>
      <c r="N63" s="15"/>
      <c r="O63" s="15"/>
      <c r="P63" s="15"/>
      <c r="Q63" s="15"/>
      <c r="R63" s="15"/>
      <c r="Y63" s="15"/>
      <c r="Z63" s="15"/>
      <c r="AA63" s="15"/>
      <c r="AB63" s="15"/>
      <c r="AC63" s="62"/>
    </row>
    <row r="64" spans="1:109" ht="15" customHeight="1">
      <c r="A64" s="14"/>
      <c r="B64" s="217" t="s">
        <v>105</v>
      </c>
      <c r="C64" s="15"/>
      <c r="D64" s="15"/>
      <c r="E64" s="62"/>
      <c r="F64" s="62"/>
      <c r="G64" s="62"/>
      <c r="H64" s="62"/>
      <c r="I64" s="62"/>
      <c r="J64" s="62"/>
      <c r="K64" s="62"/>
      <c r="L64" s="62"/>
      <c r="M64" s="15"/>
      <c r="N64" s="15"/>
      <c r="O64" s="15"/>
      <c r="P64" s="15"/>
      <c r="Q64" s="15"/>
      <c r="R64" s="15"/>
      <c r="Y64" s="15"/>
      <c r="Z64" s="15"/>
      <c r="AA64" s="15"/>
      <c r="AB64" s="15"/>
      <c r="AC64" s="62"/>
    </row>
    <row r="65" spans="2:28">
      <c r="B65" s="63"/>
      <c r="E65" s="61"/>
      <c r="F65" s="61"/>
      <c r="G65" s="61"/>
      <c r="H65" s="61"/>
      <c r="I65" s="61"/>
      <c r="J65" s="61"/>
      <c r="K65" s="61"/>
      <c r="L65" s="63"/>
      <c r="Y65" s="15"/>
      <c r="Z65" s="15"/>
    </row>
    <row r="66" spans="2:28" ht="15" customHeight="1">
      <c r="B66" s="218" t="s">
        <v>105</v>
      </c>
      <c r="E66" s="63"/>
      <c r="F66" s="63"/>
      <c r="G66" s="63"/>
      <c r="H66" s="63"/>
      <c r="I66" s="63"/>
      <c r="J66" s="63"/>
      <c r="K66" s="63"/>
      <c r="L66" s="63"/>
      <c r="Y66" s="15"/>
      <c r="Z66" s="15"/>
      <c r="AA66" s="15"/>
      <c r="AB66" s="15"/>
    </row>
    <row r="67" spans="2:28">
      <c r="B67" s="63"/>
      <c r="E67" s="61"/>
      <c r="F67" s="61"/>
      <c r="G67" s="61"/>
      <c r="H67" s="61"/>
      <c r="I67" s="61"/>
      <c r="J67" s="61"/>
      <c r="K67" s="61"/>
      <c r="L67" s="63"/>
      <c r="Y67" s="15"/>
      <c r="Z67" s="15"/>
      <c r="AA67" s="15"/>
      <c r="AB67" s="15"/>
    </row>
    <row r="68" spans="2:28" ht="15">
      <c r="B68" s="219" t="s">
        <v>105</v>
      </c>
      <c r="E68" s="63"/>
      <c r="F68" s="63"/>
      <c r="G68" s="63"/>
      <c r="H68" s="63"/>
      <c r="I68" s="63"/>
      <c r="J68" s="63"/>
      <c r="K68" s="63"/>
      <c r="L68" s="63"/>
      <c r="Y68" s="15"/>
      <c r="Z68" s="15"/>
      <c r="AA68" s="15"/>
      <c r="AB68" s="15"/>
    </row>
    <row r="69" spans="2:28">
      <c r="E69" s="63"/>
      <c r="F69" s="63"/>
      <c r="G69" s="63"/>
      <c r="H69" s="63"/>
      <c r="I69" s="63"/>
      <c r="J69" s="63"/>
      <c r="K69" s="63"/>
      <c r="L69" s="63"/>
      <c r="Y69" s="15"/>
      <c r="Z69" s="15"/>
      <c r="AA69" s="15"/>
      <c r="AB69" s="15"/>
    </row>
    <row r="70" spans="2:28">
      <c r="B70" s="60"/>
      <c r="Y70" s="15"/>
      <c r="Z70" s="15"/>
      <c r="AA70" s="15"/>
      <c r="AB70" s="15"/>
    </row>
    <row r="71" spans="2:28">
      <c r="Y71" s="15"/>
      <c r="Z71" s="15"/>
      <c r="AA71" s="15"/>
      <c r="AB71" s="15"/>
    </row>
    <row r="72" spans="2:28">
      <c r="Y72" s="15"/>
      <c r="Z72" s="15"/>
      <c r="AA72" s="15"/>
      <c r="AB72" s="15"/>
    </row>
  </sheetData>
  <mergeCells count="203">
    <mergeCell ref="U44:V44"/>
    <mergeCell ref="AA40:AB40"/>
    <mergeCell ref="U40:V40"/>
    <mergeCell ref="W44:X44"/>
    <mergeCell ref="U23:V23"/>
    <mergeCell ref="W30:X30"/>
    <mergeCell ref="W42:X42"/>
    <mergeCell ref="U42:V42"/>
    <mergeCell ref="U30:V30"/>
    <mergeCell ref="W23:X23"/>
    <mergeCell ref="W40:X40"/>
    <mergeCell ref="Y42:Z42"/>
    <mergeCell ref="Y23:Z23"/>
    <mergeCell ref="Y40:Z40"/>
    <mergeCell ref="AA30:AB30"/>
    <mergeCell ref="U35:V35"/>
    <mergeCell ref="W35:X35"/>
    <mergeCell ref="AA42:AB42"/>
    <mergeCell ref="Y44:Z44"/>
    <mergeCell ref="AA35:AB35"/>
    <mergeCell ref="Y35:Z35"/>
    <mergeCell ref="AA23:AB23"/>
    <mergeCell ref="O10:P10"/>
    <mergeCell ref="M10:N10"/>
    <mergeCell ref="S10:T10"/>
    <mergeCell ref="O12:P12"/>
    <mergeCell ref="M14:N14"/>
    <mergeCell ref="S30:T30"/>
    <mergeCell ref="Y12:Z12"/>
    <mergeCell ref="W12:X12"/>
    <mergeCell ref="U12:V12"/>
    <mergeCell ref="S23:T23"/>
    <mergeCell ref="AA17:AB17"/>
    <mergeCell ref="AA14:AB14"/>
    <mergeCell ref="Y14:Z14"/>
    <mergeCell ref="U14:V14"/>
    <mergeCell ref="Y17:Z17"/>
    <mergeCell ref="Q17:R17"/>
    <mergeCell ref="S17:T17"/>
    <mergeCell ref="U17:V17"/>
    <mergeCell ref="M17:N17"/>
    <mergeCell ref="O17:P17"/>
    <mergeCell ref="W17:X17"/>
    <mergeCell ref="O14:P14"/>
    <mergeCell ref="U9:V9"/>
    <mergeCell ref="Q14:R14"/>
    <mergeCell ref="S14:T14"/>
    <mergeCell ref="AA10:AB10"/>
    <mergeCell ref="W9:X9"/>
    <mergeCell ref="AA9:AB9"/>
    <mergeCell ref="Y9:Z9"/>
    <mergeCell ref="S12:T12"/>
    <mergeCell ref="Q12:R12"/>
    <mergeCell ref="Q9:R9"/>
    <mergeCell ref="S9:T9"/>
    <mergeCell ref="AA12:AB12"/>
    <mergeCell ref="W14:X14"/>
    <mergeCell ref="U10:V10"/>
    <mergeCell ref="Y10:Z10"/>
    <mergeCell ref="W10:X10"/>
    <mergeCell ref="Q10:R10"/>
    <mergeCell ref="E47:F47"/>
    <mergeCell ref="I42:J42"/>
    <mergeCell ref="E44:F44"/>
    <mergeCell ref="K47:L47"/>
    <mergeCell ref="I47:J47"/>
    <mergeCell ref="AA51:AB51"/>
    <mergeCell ref="Y51:Z51"/>
    <mergeCell ref="Y30:Z30"/>
    <mergeCell ref="W49:X49"/>
    <mergeCell ref="S42:T42"/>
    <mergeCell ref="S47:T47"/>
    <mergeCell ref="S44:T44"/>
    <mergeCell ref="AA47:AB47"/>
    <mergeCell ref="AA49:AB49"/>
    <mergeCell ref="U49:V49"/>
    <mergeCell ref="Y49:Z49"/>
    <mergeCell ref="AA44:AB44"/>
    <mergeCell ref="S51:T51"/>
    <mergeCell ref="W51:X51"/>
    <mergeCell ref="S40:T40"/>
    <mergeCell ref="S35:T35"/>
    <mergeCell ref="Q35:R35"/>
    <mergeCell ref="O35:P35"/>
    <mergeCell ref="M35:N35"/>
    <mergeCell ref="O9:P9"/>
    <mergeCell ref="M9:N9"/>
    <mergeCell ref="E14:F14"/>
    <mergeCell ref="G30:H30"/>
    <mergeCell ref="I14:J14"/>
    <mergeCell ref="A40:B40"/>
    <mergeCell ref="K30:L30"/>
    <mergeCell ref="A9:B9"/>
    <mergeCell ref="A10:B10"/>
    <mergeCell ref="K9:L9"/>
    <mergeCell ref="K10:L10"/>
    <mergeCell ref="K23:L23"/>
    <mergeCell ref="M40:N40"/>
    <mergeCell ref="M23:N23"/>
    <mergeCell ref="M12:N12"/>
    <mergeCell ref="E35:F35"/>
    <mergeCell ref="I12:J12"/>
    <mergeCell ref="G12:H12"/>
    <mergeCell ref="I23:J23"/>
    <mergeCell ref="G35:H35"/>
    <mergeCell ref="I40:J40"/>
    <mergeCell ref="I35:J35"/>
    <mergeCell ref="E17:F17"/>
    <mergeCell ref="G17:H17"/>
    <mergeCell ref="A1:H2"/>
    <mergeCell ref="E30:F30"/>
    <mergeCell ref="I30:J30"/>
    <mergeCell ref="A16:B16"/>
    <mergeCell ref="K40:L40"/>
    <mergeCell ref="I9:J9"/>
    <mergeCell ref="E9:F9"/>
    <mergeCell ref="E10:F10"/>
    <mergeCell ref="G9:H9"/>
    <mergeCell ref="G10:H10"/>
    <mergeCell ref="I10:J10"/>
    <mergeCell ref="I17:J17"/>
    <mergeCell ref="E23:F23"/>
    <mergeCell ref="E12:F12"/>
    <mergeCell ref="G23:H23"/>
    <mergeCell ref="E40:F40"/>
    <mergeCell ref="G40:H40"/>
    <mergeCell ref="K12:L12"/>
    <mergeCell ref="G14:H14"/>
    <mergeCell ref="K14:L14"/>
    <mergeCell ref="K17:L17"/>
    <mergeCell ref="Q40:R40"/>
    <mergeCell ref="O40:P40"/>
    <mergeCell ref="O23:P23"/>
    <mergeCell ref="Q23:R23"/>
    <mergeCell ref="Q30:R30"/>
    <mergeCell ref="M30:N30"/>
    <mergeCell ref="O30:P30"/>
    <mergeCell ref="K35:L35"/>
    <mergeCell ref="O44:P44"/>
    <mergeCell ref="M44:N44"/>
    <mergeCell ref="M42:N42"/>
    <mergeCell ref="O42:P42"/>
    <mergeCell ref="Q42:R42"/>
    <mergeCell ref="K42:L42"/>
    <mergeCell ref="Q44:R44"/>
    <mergeCell ref="K44:L44"/>
    <mergeCell ref="U51:V51"/>
    <mergeCell ref="K53:L53"/>
    <mergeCell ref="A53:B53"/>
    <mergeCell ref="E53:F53"/>
    <mergeCell ref="G53:H53"/>
    <mergeCell ref="I53:J53"/>
    <mergeCell ref="Q51:R51"/>
    <mergeCell ref="A51:B51"/>
    <mergeCell ref="E42:F42"/>
    <mergeCell ref="G42:H42"/>
    <mergeCell ref="G49:H49"/>
    <mergeCell ref="A49:B49"/>
    <mergeCell ref="A47:B47"/>
    <mergeCell ref="A42:B42"/>
    <mergeCell ref="I51:J51"/>
    <mergeCell ref="E51:F51"/>
    <mergeCell ref="G51:H51"/>
    <mergeCell ref="K51:L51"/>
    <mergeCell ref="K49:L49"/>
    <mergeCell ref="I49:J49"/>
    <mergeCell ref="E49:F49"/>
    <mergeCell ref="G44:H44"/>
    <mergeCell ref="G47:H47"/>
    <mergeCell ref="I44:J44"/>
    <mergeCell ref="S53:T53"/>
    <mergeCell ref="O51:P51"/>
    <mergeCell ref="M51:N51"/>
    <mergeCell ref="A55:B55"/>
    <mergeCell ref="E55:F55"/>
    <mergeCell ref="G55:H55"/>
    <mergeCell ref="I55:J55"/>
    <mergeCell ref="K55:L55"/>
    <mergeCell ref="M55:N55"/>
    <mergeCell ref="AA53:AB53"/>
    <mergeCell ref="O55:P55"/>
    <mergeCell ref="W47:X47"/>
    <mergeCell ref="Y47:Z47"/>
    <mergeCell ref="S49:T49"/>
    <mergeCell ref="Q49:R49"/>
    <mergeCell ref="O49:P49"/>
    <mergeCell ref="M49:N49"/>
    <mergeCell ref="M47:N47"/>
    <mergeCell ref="O47:P47"/>
    <mergeCell ref="U47:V47"/>
    <mergeCell ref="Q47:R47"/>
    <mergeCell ref="AA55:AB55"/>
    <mergeCell ref="O53:P53"/>
    <mergeCell ref="W53:X53"/>
    <mergeCell ref="U55:V55"/>
    <mergeCell ref="W55:X55"/>
    <mergeCell ref="Y55:Z55"/>
    <mergeCell ref="Q55:R55"/>
    <mergeCell ref="S55:T55"/>
    <mergeCell ref="U53:V53"/>
    <mergeCell ref="Y53:Z53"/>
    <mergeCell ref="M53:N53"/>
    <mergeCell ref="Q53:R53"/>
  </mergeCells>
  <phoneticPr fontId="0" type="noConversion"/>
  <pageMargins left="0.78740157480314965" right="0.59055118110236227" top="0.82677165354330717" bottom="0.35433070866141736" header="0" footer="0.15748031496062992"/>
  <pageSetup paperSize="8" scale="72" fitToHeight="0" orientation="landscape" r:id="rId1"/>
  <headerFooter alignWithMargins="0">
    <oddHeader>&amp;L&amp;G&amp;R&amp;G</oddHeader>
    <oddFooter>&amp;L&amp;"Arial,Standard"&amp;F; &amp;A&amp;C&amp;D / &amp;T&amp;R&amp;P / &amp;N</oddFooter>
  </headerFooter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DA97"/>
  <sheetViews>
    <sheetView view="pageBreakPreview" zoomScaleNormal="100" zoomScaleSheetLayoutView="100" workbookViewId="0">
      <selection activeCell="A4" sqref="A4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107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63" t="str">
        <f>'Soumissionnaire A'!A12</f>
        <v>CQ1</v>
      </c>
      <c r="B12" s="268" t="str">
        <f>'Soumissionnaire A'!B12</f>
        <v>Projet de référence du soumissionnaire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63" t="str">
        <f>'Soumissionnaire A'!A13</f>
        <v>CQ2</v>
      </c>
      <c r="B13" s="268" t="str">
        <f>'Soumissionnaire A'!B13</f>
        <v>Chiffre d'affaires annuel du soumissionnaire &gt; double du chiffre d'affaires moyen du marché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63" t="str">
        <f>'Soumissionnaire A'!A14</f>
        <v>CQ3</v>
      </c>
      <c r="B14" s="268" t="str">
        <f>'Soumissionnaire A'!B14</f>
        <v>Certification selon la norme ISO 9001 ou équivalente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63" t="str">
        <f>'Soumissionnaire A'!A15</f>
        <v>CQ4</v>
      </c>
      <c r="B15" s="268" t="str">
        <f>'Soumissionnaire A'!B15</f>
        <v>Objet de référence d'une personne-clé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63" t="str">
        <f>'Soumissionnaire A'!A16</f>
        <v>CQ5</v>
      </c>
      <c r="B16" s="268" t="str">
        <f>'Soumissionnaire A'!B16</f>
        <v>Preuve de la disponibilité des personnes-clés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63" t="str">
        <f>'Soumissionnaire A'!A17</f>
        <v>CQ6</v>
      </c>
      <c r="B17" s="268" t="str">
        <f>'Soumissionnaire A'!B17</f>
        <v>50% des travaux au maximum sont effectués par des sous-traitants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63" t="str">
        <f>'Soumissionnaire A'!A18</f>
        <v>CQ7</v>
      </c>
      <c r="B18" s="268" t="str">
        <f>'Soumissionnaire A'!B18</f>
        <v>xxx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29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9">
        <f>Aperçu!A18</f>
        <v>2.1</v>
      </c>
      <c r="B23" s="270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9">
        <f>Aperçu!A19</f>
        <v>2.2000000000000002</v>
      </c>
      <c r="B24" s="270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9">
        <f>Aperçu!A20</f>
        <v>2.2999999999999998</v>
      </c>
      <c r="B25" s="270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9">
        <f>Aperçu!A21</f>
        <v>2.4</v>
      </c>
      <c r="B26" s="270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9">
        <f>Aperçu!A22</f>
        <v>2.5</v>
      </c>
      <c r="B27" s="270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9">
        <f>Aperçu!A24</f>
        <v>3.1</v>
      </c>
      <c r="B29" s="270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9">
        <f>Aperçu!A25</f>
        <v>3.2</v>
      </c>
      <c r="B30" s="270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9">
        <f>Aperçu!A26</f>
        <v>3.3</v>
      </c>
      <c r="B31" s="270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9">
        <f>Aperçu!A27</f>
        <v>3.4</v>
      </c>
      <c r="B32" s="270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9">
        <f>Aperçu!A28</f>
        <v>3.5</v>
      </c>
      <c r="B33" s="270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9">
        <f>Aperçu!A29</f>
        <v>3.6</v>
      </c>
      <c r="B34" s="270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3.5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9">
        <f>Aperçu!A31</f>
        <v>4.0999999999999996</v>
      </c>
      <c r="B36" s="270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9">
        <f>Aperçu!A32</f>
        <v>4.2</v>
      </c>
      <c r="B37" s="270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9">
        <f>Aperçu!A33</f>
        <v>4.3</v>
      </c>
      <c r="B38" s="270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9">
        <f>Aperçu!A34</f>
        <v>4.4000000000000004</v>
      </c>
      <c r="B39" s="270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2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9">
        <f>Aperçu!A36</f>
        <v>5.0999999999999996</v>
      </c>
      <c r="B41" s="270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9">
        <f>Aperçu!A37</f>
        <v>5.2</v>
      </c>
      <c r="B42" s="270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9">
        <f>Aperçu!A38</f>
        <v>5.3</v>
      </c>
      <c r="B43" s="270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révisé'!G17</f>
        <v>96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96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105" s="4" customFormat="1" ht="12.75">
      <c r="A49" s="144"/>
      <c r="B49" s="148"/>
      <c r="C49" s="146"/>
      <c r="D49" s="147"/>
      <c r="E49" s="146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13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</row>
    <row r="50" spans="1:105" s="49" customFormat="1" ht="12.75">
      <c r="A50" s="142"/>
      <c r="B50" s="143"/>
      <c r="C50" s="373"/>
      <c r="D50" s="373"/>
      <c r="E50" s="181"/>
      <c r="F50" s="373"/>
      <c r="G50" s="373"/>
      <c r="H50" s="181"/>
      <c r="I50" s="146"/>
      <c r="J50" s="147"/>
      <c r="K50" s="146"/>
      <c r="L50" s="147"/>
      <c r="M50" s="146"/>
      <c r="N50" s="147"/>
      <c r="O50" s="146"/>
      <c r="P50" s="147"/>
      <c r="Q50" s="146"/>
      <c r="R50" s="147"/>
      <c r="S50" s="146"/>
      <c r="T50" s="147"/>
      <c r="U50" s="146"/>
      <c r="V50" s="147"/>
      <c r="W50" s="146"/>
      <c r="X50" s="147"/>
    </row>
    <row r="51" spans="1:105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105" s="141" customFormat="1" ht="12.75">
      <c r="A52" s="144"/>
      <c r="B52" s="145"/>
      <c r="C52" s="146"/>
      <c r="D52" s="147"/>
      <c r="E52" s="146"/>
      <c r="F52" s="146"/>
      <c r="G52" s="147"/>
      <c r="H52" s="146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105" s="49" customFormat="1" ht="12.75">
      <c r="A53" s="142"/>
      <c r="B53" s="149"/>
      <c r="C53" s="373"/>
      <c r="D53" s="373"/>
      <c r="E53" s="181"/>
      <c r="F53" s="373"/>
      <c r="G53" s="373"/>
      <c r="H53" s="181"/>
      <c r="I53" s="146"/>
      <c r="J53" s="147"/>
      <c r="K53" s="146"/>
      <c r="L53" s="147"/>
      <c r="M53" s="146"/>
      <c r="N53" s="147"/>
      <c r="O53" s="146"/>
      <c r="P53" s="147"/>
      <c r="Q53" s="146"/>
      <c r="R53" s="147"/>
      <c r="S53" s="146"/>
      <c r="T53" s="147"/>
      <c r="U53" s="146"/>
      <c r="V53" s="147"/>
      <c r="W53" s="146"/>
      <c r="X53" s="147"/>
    </row>
    <row r="54" spans="1:105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105" s="49" customFormat="1" ht="6.75" customHeight="1">
      <c r="A55" s="144"/>
      <c r="B55" s="145"/>
      <c r="C55" s="146"/>
      <c r="D55" s="147"/>
      <c r="E55" s="146"/>
      <c r="F55" s="146"/>
      <c r="G55" s="147"/>
      <c r="H55" s="146"/>
      <c r="I55" s="152"/>
      <c r="J55" s="147"/>
      <c r="K55" s="152"/>
      <c r="L55" s="147"/>
      <c r="M55" s="152"/>
      <c r="N55" s="147"/>
      <c r="O55" s="152"/>
      <c r="P55" s="147"/>
      <c r="Q55" s="152"/>
      <c r="R55" s="147"/>
      <c r="S55" s="152"/>
      <c r="T55" s="147"/>
      <c r="U55" s="152"/>
      <c r="V55" s="147"/>
      <c r="W55" s="152"/>
      <c r="X55" s="147"/>
    </row>
    <row r="56" spans="1:105" s="94" customFormat="1">
      <c r="A56" s="142"/>
      <c r="B56" s="149"/>
      <c r="C56" s="373"/>
      <c r="D56" s="373"/>
      <c r="E56" s="181"/>
      <c r="F56" s="373"/>
      <c r="G56" s="373"/>
      <c r="H56" s="181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</row>
    <row r="57" spans="1:105" s="49" customFormat="1" ht="5.25" customHeight="1">
      <c r="A57" s="144"/>
      <c r="B57" s="145"/>
      <c r="C57" s="146"/>
      <c r="D57" s="147"/>
      <c r="E57" s="146"/>
      <c r="F57" s="146"/>
      <c r="G57" s="147"/>
      <c r="H57" s="146"/>
      <c r="I57" s="154"/>
      <c r="J57" s="155"/>
      <c r="K57" s="154"/>
      <c r="L57" s="155"/>
      <c r="M57" s="154"/>
      <c r="N57" s="155"/>
      <c r="O57" s="154"/>
      <c r="P57" s="155"/>
      <c r="Q57" s="154"/>
      <c r="R57" s="155"/>
      <c r="S57" s="154"/>
      <c r="T57" s="155"/>
      <c r="U57" s="154"/>
      <c r="V57" s="155"/>
      <c r="W57" s="154"/>
      <c r="X57" s="155"/>
    </row>
    <row r="58" spans="1:105" s="94" customFormat="1">
      <c r="A58" s="144"/>
      <c r="B58" s="145"/>
      <c r="C58" s="146"/>
      <c r="D58" s="147"/>
      <c r="E58" s="146"/>
      <c r="F58" s="146"/>
      <c r="G58" s="147"/>
      <c r="H58" s="146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</row>
    <row r="59" spans="1:105" s="49" customFormat="1" ht="12.75">
      <c r="A59" s="150"/>
      <c r="B59" s="151"/>
      <c r="C59" s="152"/>
      <c r="D59" s="147"/>
      <c r="E59" s="152"/>
      <c r="F59" s="152"/>
      <c r="G59" s="147"/>
      <c r="H59" s="152"/>
      <c r="I59" s="154"/>
      <c r="J59" s="155"/>
      <c r="K59" s="154"/>
      <c r="L59" s="155"/>
      <c r="M59" s="154"/>
      <c r="N59" s="155"/>
      <c r="O59" s="154"/>
      <c r="P59" s="155"/>
      <c r="Q59" s="154"/>
      <c r="R59" s="155"/>
      <c r="S59" s="154"/>
      <c r="T59" s="155"/>
      <c r="U59" s="154"/>
      <c r="V59" s="155"/>
      <c r="W59" s="154"/>
      <c r="X59" s="155"/>
    </row>
    <row r="60" spans="1:105" s="49" customFormat="1" ht="12.75">
      <c r="A60" s="374"/>
      <c r="B60" s="374"/>
      <c r="C60" s="375"/>
      <c r="D60" s="375"/>
      <c r="E60" s="182"/>
      <c r="F60" s="375"/>
      <c r="G60" s="375"/>
      <c r="H60" s="182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</row>
    <row r="61" spans="1:105" s="49" customFormat="1" ht="12.75">
      <c r="A61" s="150"/>
      <c r="B61" s="151"/>
      <c r="C61" s="154"/>
      <c r="D61" s="155"/>
      <c r="E61" s="154"/>
      <c r="F61" s="154"/>
      <c r="G61" s="155"/>
      <c r="H61" s="154"/>
      <c r="I61" s="158"/>
      <c r="J61" s="155"/>
      <c r="K61" s="158"/>
      <c r="L61" s="155"/>
      <c r="M61" s="158"/>
      <c r="N61" s="155"/>
      <c r="O61" s="158"/>
      <c r="P61" s="155"/>
      <c r="Q61" s="158"/>
      <c r="R61" s="155"/>
      <c r="S61" s="158"/>
      <c r="T61" s="155"/>
      <c r="U61" s="158"/>
      <c r="V61" s="155"/>
      <c r="W61" s="158"/>
      <c r="X61" s="155"/>
    </row>
    <row r="62" spans="1:105" s="49" customFormat="1" ht="12.75">
      <c r="A62" s="374"/>
      <c r="B62" s="374"/>
      <c r="C62" s="377"/>
      <c r="D62" s="377"/>
      <c r="E62" s="183"/>
      <c r="F62" s="377"/>
      <c r="G62" s="377"/>
      <c r="H62" s="183"/>
      <c r="I62" s="158"/>
      <c r="J62" s="155"/>
      <c r="K62" s="158"/>
      <c r="L62" s="155"/>
      <c r="M62" s="158"/>
      <c r="N62" s="155"/>
      <c r="O62" s="158"/>
      <c r="P62" s="155"/>
      <c r="Q62" s="158"/>
      <c r="R62" s="155"/>
      <c r="S62" s="158"/>
      <c r="T62" s="155"/>
      <c r="U62" s="158"/>
      <c r="V62" s="155"/>
      <c r="W62" s="158"/>
      <c r="X62" s="155"/>
    </row>
    <row r="63" spans="1:105" s="95" customFormat="1" ht="7.5" customHeight="1">
      <c r="A63" s="150"/>
      <c r="B63" s="151"/>
      <c r="C63" s="154"/>
      <c r="D63" s="155"/>
      <c r="E63" s="154"/>
      <c r="F63" s="154"/>
      <c r="G63" s="155"/>
      <c r="H63" s="154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</row>
    <row r="64" spans="1:105" s="94" customFormat="1">
      <c r="A64" s="157"/>
      <c r="B64" s="141"/>
      <c r="C64" s="378"/>
      <c r="D64" s="378"/>
      <c r="E64" s="140"/>
      <c r="F64" s="378"/>
      <c r="G64" s="378"/>
      <c r="H64" s="14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</row>
    <row r="65" spans="1:25" s="95" customFormat="1" ht="7.5" customHeight="1">
      <c r="A65" s="144"/>
      <c r="B65" s="145"/>
      <c r="C65" s="158"/>
      <c r="D65" s="155"/>
      <c r="E65" s="158"/>
      <c r="F65" s="158"/>
      <c r="G65" s="155"/>
      <c r="H65" s="158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</row>
    <row r="66" spans="1:25" s="94" customFormat="1">
      <c r="A66" s="144"/>
      <c r="B66" s="145"/>
      <c r="C66" s="158"/>
      <c r="D66" s="155"/>
      <c r="E66" s="158"/>
      <c r="F66" s="158"/>
      <c r="G66" s="155"/>
      <c r="H66" s="158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</row>
    <row r="67" spans="1:25" s="94" customFormat="1" ht="6" customHeight="1">
      <c r="A67" s="159"/>
      <c r="B67" s="160"/>
      <c r="C67" s="162"/>
      <c r="D67" s="162"/>
      <c r="E67" s="162"/>
      <c r="F67" s="162"/>
      <c r="G67" s="162"/>
      <c r="H67" s="162"/>
      <c r="I67" s="163"/>
      <c r="J67" s="163"/>
      <c r="K67" s="163"/>
      <c r="L67" s="163"/>
      <c r="M67" s="163"/>
      <c r="N67" s="163"/>
      <c r="O67" s="156"/>
      <c r="P67" s="163"/>
      <c r="Q67" s="163"/>
      <c r="R67" s="163"/>
      <c r="S67" s="163"/>
      <c r="T67" s="163"/>
      <c r="U67" s="163"/>
      <c r="V67" s="163"/>
      <c r="W67" s="163"/>
      <c r="X67" s="163"/>
    </row>
    <row r="68" spans="1:25" s="94" customFormat="1">
      <c r="A68" s="379"/>
      <c r="B68" s="379"/>
      <c r="C68" s="380"/>
      <c r="D68" s="380"/>
      <c r="E68" s="184"/>
      <c r="F68" s="380"/>
      <c r="G68" s="380"/>
      <c r="H68" s="184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</row>
    <row r="69" spans="1:25" s="111" customFormat="1" ht="11.45" customHeight="1">
      <c r="A69" s="159"/>
      <c r="B69" s="160"/>
      <c r="C69" s="162"/>
      <c r="D69" s="162"/>
      <c r="E69" s="162"/>
      <c r="F69" s="162"/>
      <c r="G69" s="162"/>
      <c r="H69" s="162"/>
      <c r="I69" s="166"/>
      <c r="J69" s="166"/>
      <c r="K69" s="166"/>
      <c r="L69" s="166"/>
      <c r="M69" s="166"/>
      <c r="N69" s="166"/>
      <c r="O69" s="165"/>
      <c r="P69" s="166"/>
      <c r="Q69" s="166"/>
      <c r="R69" s="166"/>
      <c r="S69" s="166"/>
      <c r="T69" s="166"/>
      <c r="U69" s="166"/>
      <c r="V69" s="166"/>
      <c r="W69" s="166"/>
      <c r="X69" s="166"/>
    </row>
    <row r="70" spans="1:25" s="94" customFormat="1">
      <c r="A70" s="374"/>
      <c r="B70" s="374"/>
      <c r="C70" s="376"/>
      <c r="D70" s="376"/>
      <c r="E70" s="163"/>
      <c r="F70" s="376"/>
      <c r="G70" s="376"/>
      <c r="H70" s="163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</row>
    <row r="71" spans="1:25" s="94" customFormat="1" ht="6" customHeight="1">
      <c r="A71" s="153"/>
      <c r="B71" s="15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56"/>
      <c r="P71" s="163"/>
      <c r="Q71" s="163"/>
      <c r="R71" s="163"/>
      <c r="S71" s="163"/>
      <c r="T71" s="163"/>
      <c r="U71" s="163"/>
      <c r="V71" s="163"/>
      <c r="W71" s="163"/>
      <c r="X71" s="163"/>
    </row>
    <row r="72" spans="1:25" s="94" customFormat="1">
      <c r="A72" s="374"/>
      <c r="B72" s="374"/>
      <c r="C72" s="377"/>
      <c r="D72" s="377"/>
      <c r="E72" s="183"/>
      <c r="F72" s="377"/>
      <c r="G72" s="377"/>
      <c r="H72" s="183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</row>
    <row r="73" spans="1:25" s="111" customFormat="1">
      <c r="A73" s="164"/>
      <c r="B73" s="164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5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5" s="171" customFormat="1">
      <c r="A74" s="374"/>
      <c r="B74" s="374"/>
      <c r="C74" s="376"/>
      <c r="D74" s="376"/>
      <c r="E74" s="163"/>
      <c r="F74" s="376"/>
      <c r="G74" s="376"/>
      <c r="H74" s="163"/>
      <c r="I74" s="169"/>
      <c r="J74" s="169"/>
      <c r="K74" s="169"/>
      <c r="L74" s="169"/>
      <c r="M74" s="169"/>
      <c r="N74" s="169"/>
      <c r="O74" s="170"/>
      <c r="P74" s="170"/>
      <c r="Q74" s="170"/>
      <c r="R74" s="170"/>
      <c r="S74" s="170"/>
      <c r="T74" s="170"/>
      <c r="U74" s="61"/>
      <c r="V74" s="61"/>
      <c r="W74" s="61"/>
      <c r="X74" s="61"/>
      <c r="Y74" s="61"/>
    </row>
    <row r="75" spans="1:25" s="171" customFormat="1">
      <c r="A75" s="153"/>
      <c r="B75" s="153"/>
      <c r="C75" s="163"/>
      <c r="D75" s="163"/>
      <c r="E75" s="163"/>
      <c r="F75" s="163"/>
      <c r="G75" s="163"/>
      <c r="H75" s="163"/>
      <c r="I75" s="61"/>
      <c r="J75" s="61"/>
      <c r="K75" s="61"/>
      <c r="L75" s="61"/>
      <c r="M75" s="61"/>
      <c r="N75" s="61"/>
      <c r="O75" s="170"/>
      <c r="P75" s="170"/>
      <c r="Q75" s="170"/>
      <c r="R75" s="170"/>
      <c r="S75" s="170"/>
      <c r="T75" s="170"/>
      <c r="U75" s="61"/>
      <c r="V75" s="61"/>
      <c r="W75" s="61"/>
      <c r="X75" s="61"/>
      <c r="Y75" s="61"/>
    </row>
    <row r="76" spans="1:25" s="171" customFormat="1">
      <c r="A76" s="374"/>
      <c r="B76" s="374"/>
      <c r="C76" s="377"/>
      <c r="D76" s="377"/>
      <c r="E76" s="183"/>
      <c r="F76" s="377"/>
      <c r="G76" s="377"/>
      <c r="H76" s="183"/>
      <c r="I76" s="61"/>
      <c r="J76" s="61"/>
      <c r="K76" s="61"/>
      <c r="L76" s="61"/>
      <c r="M76" s="61"/>
      <c r="N76" s="61"/>
      <c r="O76" s="170"/>
      <c r="P76" s="170"/>
      <c r="Q76" s="170"/>
      <c r="R76" s="170"/>
      <c r="S76" s="170"/>
      <c r="T76" s="170"/>
      <c r="U76" s="61"/>
      <c r="V76" s="61"/>
      <c r="W76" s="61"/>
      <c r="X76" s="61"/>
      <c r="Y76" s="61"/>
    </row>
    <row r="77" spans="1:25" s="171" customFormat="1" ht="15">
      <c r="A77" s="164"/>
      <c r="B77" s="164"/>
      <c r="C77" s="166"/>
      <c r="D77" s="166"/>
      <c r="E77" s="166"/>
      <c r="F77" s="166"/>
      <c r="G77" s="166"/>
      <c r="H77" s="166"/>
      <c r="I77" s="61"/>
      <c r="J77" s="61"/>
      <c r="K77" s="61"/>
      <c r="L77" s="61"/>
      <c r="M77" s="61"/>
      <c r="N77" s="61"/>
      <c r="O77" s="170"/>
      <c r="P77" s="170"/>
      <c r="Q77" s="170"/>
      <c r="R77" s="381"/>
      <c r="S77" s="381"/>
      <c r="T77" s="381"/>
      <c r="U77" s="381"/>
      <c r="V77" s="381"/>
      <c r="W77" s="61"/>
      <c r="X77" s="61"/>
      <c r="Y77" s="61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 ht="15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381"/>
      <c r="S79" s="382"/>
      <c r="T79" s="382"/>
      <c r="U79" s="382"/>
      <c r="V79" s="382"/>
      <c r="W79" s="61"/>
      <c r="X79" s="61"/>
      <c r="Y79" s="61"/>
    </row>
    <row r="80" spans="1:25" s="171" customFormat="1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170"/>
      <c r="S80" s="170"/>
      <c r="T80" s="170"/>
      <c r="U80" s="61"/>
      <c r="V80" s="61"/>
      <c r="W80" s="61"/>
      <c r="X80" s="61"/>
      <c r="Y80" s="61"/>
    </row>
    <row r="81" spans="1:105" s="171" customFormat="1" ht="15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381"/>
      <c r="S81" s="382"/>
      <c r="T81" s="382"/>
      <c r="U81" s="382"/>
      <c r="V81" s="382"/>
      <c r="W81" s="61"/>
      <c r="X81" s="61"/>
      <c r="Y81" s="61"/>
    </row>
    <row r="82" spans="1:105" s="171" customFormat="1">
      <c r="A82" s="167"/>
      <c r="B82" s="167"/>
      <c r="C82" s="61"/>
      <c r="D82" s="61"/>
      <c r="E82" s="61"/>
      <c r="F82" s="61"/>
      <c r="G82" s="61"/>
      <c r="H82" s="61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spans="1:105" s="171" customFormat="1" ht="15">
      <c r="A83" s="167"/>
      <c r="B83" s="167"/>
      <c r="C83" s="61"/>
      <c r="D83" s="61"/>
      <c r="E83" s="61"/>
      <c r="F83" s="61"/>
      <c r="G83" s="61"/>
      <c r="H83" s="61"/>
      <c r="I83" s="170"/>
      <c r="J83" s="170"/>
      <c r="K83" s="170"/>
      <c r="L83" s="170"/>
      <c r="M83" s="170"/>
      <c r="N83" s="170"/>
      <c r="O83" s="170"/>
      <c r="P83" s="170"/>
      <c r="Q83" s="170"/>
      <c r="R83" s="381"/>
      <c r="S83" s="382"/>
      <c r="T83" s="382"/>
      <c r="U83" s="382"/>
      <c r="V83" s="382"/>
      <c r="W83" s="61"/>
      <c r="X83" s="61"/>
      <c r="Y83" s="170"/>
    </row>
    <row r="84" spans="1:105" s="171" customFormat="1">
      <c r="A84" s="167"/>
      <c r="B84" s="167"/>
      <c r="C84" s="61"/>
      <c r="D84" s="61"/>
      <c r="E84" s="61"/>
      <c r="F84" s="61"/>
      <c r="G84" s="61"/>
      <c r="H84" s="61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61"/>
      <c r="X84" s="61"/>
      <c r="Y84" s="170"/>
    </row>
    <row r="85" spans="1:105" s="171" customFormat="1">
      <c r="A85" s="167"/>
      <c r="B85" s="167"/>
      <c r="C85" s="61"/>
      <c r="D85" s="61"/>
      <c r="E85" s="61"/>
      <c r="F85" s="61"/>
      <c r="G85" s="61"/>
      <c r="H85" s="61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61"/>
      <c r="V85" s="61"/>
      <c r="W85" s="61"/>
      <c r="X85" s="61"/>
      <c r="Y85" s="170"/>
    </row>
    <row r="86" spans="1:105" s="171" customFormat="1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61"/>
      <c r="V86" s="61"/>
      <c r="W86" s="61"/>
      <c r="X86" s="61"/>
      <c r="Y86" s="170"/>
    </row>
    <row r="87" spans="1:105" s="170" customFormat="1">
      <c r="A87" s="172"/>
      <c r="B87" s="172"/>
      <c r="U87" s="61"/>
      <c r="V87" s="61"/>
      <c r="W87" s="61"/>
      <c r="X87" s="6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171"/>
      <c r="CM87" s="171"/>
      <c r="CN87" s="171"/>
      <c r="CO87" s="171"/>
      <c r="CP87" s="171"/>
      <c r="CQ87" s="171"/>
      <c r="CR87" s="171"/>
      <c r="CS87" s="171"/>
      <c r="CT87" s="171"/>
      <c r="CU87" s="171"/>
      <c r="CV87" s="171"/>
      <c r="CW87" s="171"/>
      <c r="CX87" s="171"/>
      <c r="CY87" s="171"/>
      <c r="CZ87" s="171"/>
      <c r="DA87" s="171"/>
    </row>
    <row r="88" spans="1:105" s="170" customFormat="1">
      <c r="A88" s="172"/>
      <c r="B88" s="167"/>
      <c r="C88" s="61"/>
      <c r="D88" s="61"/>
      <c r="E88" s="61"/>
      <c r="F88" s="61"/>
      <c r="G88" s="61"/>
      <c r="H88" s="61"/>
      <c r="U88" s="61"/>
      <c r="V88" s="61"/>
      <c r="W88" s="61"/>
      <c r="X88" s="6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1"/>
      <c r="BY88" s="171"/>
      <c r="BZ88" s="171"/>
      <c r="CA88" s="171"/>
      <c r="CB88" s="171"/>
      <c r="CC88" s="171"/>
      <c r="CD88" s="171"/>
      <c r="CE88" s="171"/>
      <c r="CF88" s="171"/>
      <c r="CG88" s="171"/>
      <c r="CH88" s="171"/>
      <c r="CI88" s="171"/>
      <c r="CJ88" s="171"/>
      <c r="CK88" s="171"/>
      <c r="CL88" s="171"/>
      <c r="CM88" s="171"/>
      <c r="CN88" s="171"/>
      <c r="CO88" s="171"/>
      <c r="CP88" s="171"/>
      <c r="CQ88" s="171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</row>
    <row r="89" spans="1:105" s="170" customFormat="1">
      <c r="A89" s="172"/>
      <c r="B89" s="172"/>
      <c r="U89" s="61"/>
      <c r="V89" s="61"/>
      <c r="W89" s="61"/>
      <c r="X89" s="6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</row>
    <row r="90" spans="1:105" s="171" customFormat="1">
      <c r="A90" s="172"/>
      <c r="B90" s="172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</row>
    <row r="91" spans="1:105" s="171" customFormat="1">
      <c r="A91" s="172"/>
      <c r="B91" s="173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</row>
    <row r="92" spans="1:105" s="171" customFormat="1">
      <c r="A92" s="172"/>
      <c r="B92" s="172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  <row r="93" spans="1:105" s="171" customFormat="1">
      <c r="A93" s="172"/>
      <c r="B93" s="172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spans="1:105">
      <c r="A94" s="172"/>
      <c r="B94" s="172"/>
      <c r="C94" s="170"/>
      <c r="D94" s="170"/>
      <c r="E94" s="170"/>
      <c r="F94" s="170"/>
      <c r="G94" s="170"/>
      <c r="H94" s="170"/>
    </row>
    <row r="95" spans="1:105">
      <c r="A95" s="172"/>
      <c r="B95" s="172"/>
      <c r="C95" s="170"/>
      <c r="D95" s="170"/>
      <c r="E95" s="170"/>
      <c r="F95" s="170"/>
      <c r="G95" s="170"/>
      <c r="H95" s="170"/>
    </row>
    <row r="96" spans="1:105">
      <c r="A96" s="172"/>
      <c r="B96" s="172"/>
      <c r="C96" s="170"/>
      <c r="D96" s="170"/>
      <c r="E96" s="170"/>
      <c r="F96" s="170"/>
      <c r="G96" s="170"/>
      <c r="H96" s="170"/>
    </row>
    <row r="97" spans="1:8">
      <c r="A97" s="172"/>
      <c r="B97" s="172"/>
      <c r="C97" s="170"/>
      <c r="D97" s="170"/>
      <c r="E97" s="170"/>
      <c r="F97" s="170"/>
      <c r="G97" s="170"/>
      <c r="H97" s="170"/>
    </row>
  </sheetData>
  <mergeCells count="394"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  <mergeCell ref="A6:B6"/>
    <mergeCell ref="I6:J6"/>
    <mergeCell ref="K6:L6"/>
    <mergeCell ref="K23:L23"/>
    <mergeCell ref="C28:D28"/>
    <mergeCell ref="F28:G28"/>
    <mergeCell ref="I28:J28"/>
    <mergeCell ref="K28:L28"/>
    <mergeCell ref="C30:D30"/>
    <mergeCell ref="F30:G30"/>
    <mergeCell ref="I30:J30"/>
    <mergeCell ref="K30:L30"/>
    <mergeCell ref="A1:E2"/>
    <mergeCell ref="E46:G46"/>
    <mergeCell ref="C9:G9"/>
    <mergeCell ref="I9:J9"/>
    <mergeCell ref="K9:L9"/>
    <mergeCell ref="M9:N9"/>
    <mergeCell ref="O9:P9"/>
    <mergeCell ref="Q9:R9"/>
    <mergeCell ref="C14:G14"/>
    <mergeCell ref="I14:J14"/>
    <mergeCell ref="K14:L14"/>
    <mergeCell ref="M14:N14"/>
    <mergeCell ref="O14:P14"/>
    <mergeCell ref="Q14:R14"/>
    <mergeCell ref="C18:G18"/>
    <mergeCell ref="I18:J18"/>
    <mergeCell ref="K18:L18"/>
    <mergeCell ref="M18:N18"/>
    <mergeCell ref="O18:P18"/>
    <mergeCell ref="Q18:R18"/>
    <mergeCell ref="C23:D23"/>
    <mergeCell ref="F23:G23"/>
    <mergeCell ref="I23:J23"/>
    <mergeCell ref="C40:D40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M6:N6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S16:T16"/>
    <mergeCell ref="U16:V16"/>
    <mergeCell ref="W16:X16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U17:V17"/>
    <mergeCell ref="W17:X17"/>
    <mergeCell ref="S18:T18"/>
    <mergeCell ref="U18:V18"/>
    <mergeCell ref="F21:G21"/>
    <mergeCell ref="I22:J22"/>
    <mergeCell ref="K22:L22"/>
    <mergeCell ref="M22:N22"/>
    <mergeCell ref="O22:P22"/>
    <mergeCell ref="Q22:R22"/>
    <mergeCell ref="W18:X18"/>
    <mergeCell ref="C19:G19"/>
    <mergeCell ref="I19:J19"/>
    <mergeCell ref="K19:L19"/>
    <mergeCell ref="M19:N19"/>
    <mergeCell ref="O19:P19"/>
    <mergeCell ref="Q19:R19"/>
    <mergeCell ref="S19:T19"/>
    <mergeCell ref="U19:V19"/>
    <mergeCell ref="W19:X19"/>
    <mergeCell ref="S22:T22"/>
    <mergeCell ref="U22:V22"/>
    <mergeCell ref="W22:X22"/>
    <mergeCell ref="C22:D22"/>
    <mergeCell ref="F22:G22"/>
    <mergeCell ref="M23:N23"/>
    <mergeCell ref="O23:P23"/>
    <mergeCell ref="Q23:R23"/>
    <mergeCell ref="S23:T23"/>
    <mergeCell ref="U23:V23"/>
    <mergeCell ref="W23:X23"/>
    <mergeCell ref="C24:D24"/>
    <mergeCell ref="F24:G24"/>
    <mergeCell ref="I24:J24"/>
    <mergeCell ref="K24:L24"/>
    <mergeCell ref="M24:N24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Q27:R27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S27:T27"/>
    <mergeCell ref="U27:V27"/>
    <mergeCell ref="W27:X27"/>
    <mergeCell ref="M28:N28"/>
    <mergeCell ref="O28:P28"/>
    <mergeCell ref="Q28:R28"/>
    <mergeCell ref="M27:N27"/>
    <mergeCell ref="O27:P27"/>
    <mergeCell ref="S28:T28"/>
    <mergeCell ref="U28:V28"/>
    <mergeCell ref="W28:X28"/>
    <mergeCell ref="C29:D29"/>
    <mergeCell ref="F29:G29"/>
    <mergeCell ref="I29:J29"/>
    <mergeCell ref="K29:L29"/>
    <mergeCell ref="M29:N29"/>
    <mergeCell ref="O29:P29"/>
    <mergeCell ref="Q29:R29"/>
    <mergeCell ref="S29:T29"/>
    <mergeCell ref="U29:V29"/>
    <mergeCell ref="W29:X29"/>
    <mergeCell ref="C27:D27"/>
    <mergeCell ref="F27:G27"/>
    <mergeCell ref="I27:J27"/>
    <mergeCell ref="K27:L27"/>
    <mergeCell ref="M30:N30"/>
    <mergeCell ref="O30:P30"/>
    <mergeCell ref="Q30:R30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F40:G40"/>
    <mergeCell ref="C41:D41"/>
    <mergeCell ref="F41:G41"/>
    <mergeCell ref="C42:D42"/>
    <mergeCell ref="F42:G42"/>
    <mergeCell ref="U43:V43"/>
    <mergeCell ref="W43:X43"/>
    <mergeCell ref="E44:G44"/>
    <mergeCell ref="S40:T40"/>
    <mergeCell ref="U40:V40"/>
    <mergeCell ref="W40:X40"/>
    <mergeCell ref="I41:J41"/>
    <mergeCell ref="Q39:R39"/>
    <mergeCell ref="S39:T39"/>
    <mergeCell ref="U39:V39"/>
    <mergeCell ref="W39:X39"/>
    <mergeCell ref="W41:X41"/>
    <mergeCell ref="U42:V42"/>
    <mergeCell ref="W42:X42"/>
    <mergeCell ref="S41:T41"/>
    <mergeCell ref="U41:V41"/>
    <mergeCell ref="I47:J47"/>
    <mergeCell ref="I52:J52"/>
    <mergeCell ref="K52:L52"/>
    <mergeCell ref="M52:N52"/>
    <mergeCell ref="O52:P52"/>
    <mergeCell ref="Q52:R52"/>
    <mergeCell ref="Q40:R40"/>
    <mergeCell ref="Q43:R43"/>
    <mergeCell ref="S43:T43"/>
    <mergeCell ref="S52:T52"/>
    <mergeCell ref="I40:J40"/>
    <mergeCell ref="K40:L40"/>
    <mergeCell ref="M40:N40"/>
    <mergeCell ref="O40:P40"/>
    <mergeCell ref="I42:J42"/>
    <mergeCell ref="K42:L42"/>
    <mergeCell ref="M42:N42"/>
    <mergeCell ref="O42:P42"/>
    <mergeCell ref="Q42:R42"/>
    <mergeCell ref="S42:T42"/>
    <mergeCell ref="K41:L41"/>
    <mergeCell ref="M41:N41"/>
    <mergeCell ref="O41:P41"/>
    <mergeCell ref="Q41:R41"/>
    <mergeCell ref="U52:V52"/>
    <mergeCell ref="W52:X52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W56:X56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W72:X72"/>
    <mergeCell ref="A72:B72"/>
    <mergeCell ref="C72:D72"/>
    <mergeCell ref="F72:G72"/>
    <mergeCell ref="I72:J72"/>
    <mergeCell ref="K72:L72"/>
    <mergeCell ref="U70:V70"/>
    <mergeCell ref="W70:X70"/>
    <mergeCell ref="O68:P68"/>
    <mergeCell ref="Q68:R68"/>
    <mergeCell ref="S68:T68"/>
    <mergeCell ref="U68:V68"/>
    <mergeCell ref="W68:X68"/>
    <mergeCell ref="A70:B70"/>
    <mergeCell ref="C70:D70"/>
    <mergeCell ref="F70:G70"/>
    <mergeCell ref="I70:J70"/>
    <mergeCell ref="K70:L70"/>
    <mergeCell ref="A68:B68"/>
    <mergeCell ref="C68:D68"/>
    <mergeCell ref="F68:G68"/>
    <mergeCell ref="I68:J68"/>
    <mergeCell ref="K68:L68"/>
    <mergeCell ref="M68:N68"/>
    <mergeCell ref="R77:V77"/>
    <mergeCell ref="M70:N70"/>
    <mergeCell ref="O70:P70"/>
    <mergeCell ref="Q70:R70"/>
    <mergeCell ref="S70:T70"/>
    <mergeCell ref="R79:V79"/>
    <mergeCell ref="R81:V81"/>
    <mergeCell ref="R83:V83"/>
    <mergeCell ref="M72:N72"/>
    <mergeCell ref="O72:P72"/>
    <mergeCell ref="Q72:R72"/>
    <mergeCell ref="S72:T72"/>
    <mergeCell ref="U72:V72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DA97"/>
  <sheetViews>
    <sheetView view="pageBreakPreview" zoomScaleNormal="100" zoomScaleSheetLayoutView="100" workbookViewId="0">
      <selection activeCell="A4" sqref="A4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55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63" t="str">
        <f>'Soumissionnaire A'!A12</f>
        <v>CQ1</v>
      </c>
      <c r="B12" s="268" t="str">
        <f>'Soumissionnaire A'!B12</f>
        <v>Projet de référence du soumissionnaire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63" t="str">
        <f>'Soumissionnaire A'!A13</f>
        <v>CQ2</v>
      </c>
      <c r="B13" s="268" t="str">
        <f>'Soumissionnaire A'!B13</f>
        <v>Chiffre d'affaires annuel du soumissionnaire &gt; double du chiffre d'affaires moyen du marché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63" t="str">
        <f>'Soumissionnaire A'!A14</f>
        <v>CQ3</v>
      </c>
      <c r="B14" s="268" t="str">
        <f>'Soumissionnaire A'!B14</f>
        <v>Certification selon la norme ISO 9001 ou équivalente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63" t="str">
        <f>'Soumissionnaire A'!A15</f>
        <v>CQ4</v>
      </c>
      <c r="B15" s="268" t="str">
        <f>'Soumissionnaire A'!B15</f>
        <v>Objet de référence d'une personne-clé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63" t="str">
        <f>'Soumissionnaire A'!A16</f>
        <v>CQ5</v>
      </c>
      <c r="B16" s="268" t="str">
        <f>'Soumissionnaire A'!B16</f>
        <v>Preuve de la disponibilité des personnes-clés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63" t="str">
        <f>'Soumissionnaire A'!A17</f>
        <v>CQ6</v>
      </c>
      <c r="B17" s="268" t="str">
        <f>'Soumissionnaire A'!B17</f>
        <v>50% des travaux au maximum sont effectués par des sous-traitants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63" t="str">
        <f>'Soumissionnaire A'!A18</f>
        <v>CQ7</v>
      </c>
      <c r="B18" s="268" t="str">
        <f>'Soumissionnaire A'!B18</f>
        <v>xxx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29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9">
        <f>Aperçu!A18</f>
        <v>2.1</v>
      </c>
      <c r="B23" s="270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9">
        <f>Aperçu!A19</f>
        <v>2.2000000000000002</v>
      </c>
      <c r="B24" s="270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9">
        <f>Aperçu!A20</f>
        <v>2.2999999999999998</v>
      </c>
      <c r="B25" s="270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9">
        <f>Aperçu!A21</f>
        <v>2.4</v>
      </c>
      <c r="B26" s="270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9">
        <f>Aperçu!A22</f>
        <v>2.5</v>
      </c>
      <c r="B27" s="270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9">
        <f>Aperçu!A24</f>
        <v>3.1</v>
      </c>
      <c r="B29" s="270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9">
        <f>Aperçu!A25</f>
        <v>3.2</v>
      </c>
      <c r="B30" s="270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9">
        <f>Aperçu!A26</f>
        <v>3.3</v>
      </c>
      <c r="B31" s="270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9">
        <f>Aperçu!A27</f>
        <v>3.4</v>
      </c>
      <c r="B32" s="270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9">
        <f>Aperçu!A28</f>
        <v>3.5</v>
      </c>
      <c r="B33" s="270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9">
        <f>Aperçu!A29</f>
        <v>3.6</v>
      </c>
      <c r="B34" s="270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3.5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9">
        <f>Aperçu!A31</f>
        <v>4.0999999999999996</v>
      </c>
      <c r="B36" s="270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9">
        <f>Aperçu!A32</f>
        <v>4.2</v>
      </c>
      <c r="B37" s="270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9">
        <f>Aperçu!A33</f>
        <v>4.3</v>
      </c>
      <c r="B38" s="270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9">
        <f>Aperçu!A34</f>
        <v>4.4000000000000004</v>
      </c>
      <c r="B39" s="270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2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9">
        <f>Aperçu!A36</f>
        <v>5.0999999999999996</v>
      </c>
      <c r="B41" s="270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9">
        <f>Aperçu!A37</f>
        <v>5.2</v>
      </c>
      <c r="B42" s="270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9">
        <f>Aperçu!A38</f>
        <v>5.3</v>
      </c>
      <c r="B43" s="270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révisé'!G18</f>
        <v>99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99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s="141" customFormat="1" ht="12.75">
      <c r="A49" s="144"/>
      <c r="B49" s="148"/>
      <c r="C49" s="146"/>
      <c r="D49" s="147"/>
      <c r="E49" s="146"/>
      <c r="F49" s="146"/>
      <c r="G49" s="147"/>
      <c r="H49" s="146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</row>
    <row r="50" spans="1:24" s="49" customFormat="1" ht="12.75">
      <c r="A50" s="142"/>
      <c r="B50" s="143"/>
      <c r="C50" s="373"/>
      <c r="D50" s="373"/>
      <c r="E50" s="181"/>
      <c r="F50" s="373"/>
      <c r="G50" s="373"/>
      <c r="H50" s="181"/>
      <c r="I50" s="146"/>
      <c r="J50" s="147"/>
      <c r="K50" s="146"/>
      <c r="L50" s="147"/>
      <c r="M50" s="146"/>
      <c r="N50" s="147"/>
      <c r="O50" s="146"/>
      <c r="P50" s="147"/>
      <c r="Q50" s="146"/>
      <c r="R50" s="147"/>
      <c r="S50" s="146"/>
      <c r="T50" s="147"/>
      <c r="U50" s="146"/>
      <c r="V50" s="147"/>
      <c r="W50" s="146"/>
      <c r="X50" s="147"/>
    </row>
    <row r="51" spans="1:24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24" s="141" customFormat="1" ht="12.75">
      <c r="A52" s="144"/>
      <c r="B52" s="145"/>
      <c r="C52" s="146"/>
      <c r="D52" s="147"/>
      <c r="E52" s="146"/>
      <c r="F52" s="146"/>
      <c r="G52" s="147"/>
      <c r="H52" s="146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24" s="49" customFormat="1" ht="12.75">
      <c r="A53" s="142"/>
      <c r="B53" s="149"/>
      <c r="C53" s="373"/>
      <c r="D53" s="373"/>
      <c r="E53" s="181"/>
      <c r="F53" s="373"/>
      <c r="G53" s="373"/>
      <c r="H53" s="181"/>
      <c r="I53" s="146"/>
      <c r="J53" s="147"/>
      <c r="K53" s="146"/>
      <c r="L53" s="147"/>
      <c r="M53" s="146"/>
      <c r="N53" s="147"/>
      <c r="O53" s="146"/>
      <c r="P53" s="147"/>
      <c r="Q53" s="146"/>
      <c r="R53" s="147"/>
      <c r="S53" s="146"/>
      <c r="T53" s="147"/>
      <c r="U53" s="146"/>
      <c r="V53" s="147"/>
      <c r="W53" s="146"/>
      <c r="X53" s="147"/>
    </row>
    <row r="54" spans="1:24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24" s="49" customFormat="1" ht="6.75" customHeight="1">
      <c r="A55" s="144"/>
      <c r="B55" s="145"/>
      <c r="C55" s="146"/>
      <c r="D55" s="147"/>
      <c r="E55" s="146"/>
      <c r="F55" s="146"/>
      <c r="G55" s="147"/>
      <c r="H55" s="146"/>
      <c r="I55" s="152"/>
      <c r="J55" s="147"/>
      <c r="K55" s="152"/>
      <c r="L55" s="147"/>
      <c r="M55" s="152"/>
      <c r="N55" s="147"/>
      <c r="O55" s="152"/>
      <c r="P55" s="147"/>
      <c r="Q55" s="152"/>
      <c r="R55" s="147"/>
      <c r="S55" s="152"/>
      <c r="T55" s="147"/>
      <c r="U55" s="152"/>
      <c r="V55" s="147"/>
      <c r="W55" s="152"/>
      <c r="X55" s="147"/>
    </row>
    <row r="56" spans="1:24" s="94" customFormat="1">
      <c r="A56" s="142"/>
      <c r="B56" s="149"/>
      <c r="C56" s="373"/>
      <c r="D56" s="373"/>
      <c r="E56" s="181"/>
      <c r="F56" s="373"/>
      <c r="G56" s="373"/>
      <c r="H56" s="181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</row>
    <row r="57" spans="1:24" s="49" customFormat="1" ht="5.25" customHeight="1">
      <c r="A57" s="144"/>
      <c r="B57" s="145"/>
      <c r="C57" s="146"/>
      <c r="D57" s="147"/>
      <c r="E57" s="146"/>
      <c r="F57" s="146"/>
      <c r="G57" s="147"/>
      <c r="H57" s="146"/>
      <c r="I57" s="154"/>
      <c r="J57" s="155"/>
      <c r="K57" s="154"/>
      <c r="L57" s="155"/>
      <c r="M57" s="154"/>
      <c r="N57" s="155"/>
      <c r="O57" s="154"/>
      <c r="P57" s="155"/>
      <c r="Q57" s="154"/>
      <c r="R57" s="155"/>
      <c r="S57" s="154"/>
      <c r="T57" s="155"/>
      <c r="U57" s="154"/>
      <c r="V57" s="155"/>
      <c r="W57" s="154"/>
      <c r="X57" s="155"/>
    </row>
    <row r="58" spans="1:24" s="94" customFormat="1">
      <c r="A58" s="144"/>
      <c r="B58" s="145"/>
      <c r="C58" s="146"/>
      <c r="D58" s="147"/>
      <c r="E58" s="146"/>
      <c r="F58" s="146"/>
      <c r="G58" s="147"/>
      <c r="H58" s="146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</row>
    <row r="59" spans="1:24" s="49" customFormat="1" ht="12.75">
      <c r="A59" s="150"/>
      <c r="B59" s="151"/>
      <c r="C59" s="152"/>
      <c r="D59" s="147"/>
      <c r="E59" s="152"/>
      <c r="F59" s="152"/>
      <c r="G59" s="147"/>
      <c r="H59" s="152"/>
      <c r="I59" s="154"/>
      <c r="J59" s="155"/>
      <c r="K59" s="154"/>
      <c r="L59" s="155"/>
      <c r="M59" s="154"/>
      <c r="N59" s="155"/>
      <c r="O59" s="154"/>
      <c r="P59" s="155"/>
      <c r="Q59" s="154"/>
      <c r="R59" s="155"/>
      <c r="S59" s="154"/>
      <c r="T59" s="155"/>
      <c r="U59" s="154"/>
      <c r="V59" s="155"/>
      <c r="W59" s="154"/>
      <c r="X59" s="155"/>
    </row>
    <row r="60" spans="1:24" s="49" customFormat="1" ht="12.75">
      <c r="A60" s="374"/>
      <c r="B60" s="374"/>
      <c r="C60" s="375"/>
      <c r="D60" s="375"/>
      <c r="E60" s="182"/>
      <c r="F60" s="375"/>
      <c r="G60" s="375"/>
      <c r="H60" s="182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</row>
    <row r="61" spans="1:24" s="49" customFormat="1" ht="12.75">
      <c r="A61" s="150"/>
      <c r="B61" s="151"/>
      <c r="C61" s="154"/>
      <c r="D61" s="155"/>
      <c r="E61" s="154"/>
      <c r="F61" s="154"/>
      <c r="G61" s="155"/>
      <c r="H61" s="154"/>
      <c r="I61" s="158"/>
      <c r="J61" s="155"/>
      <c r="K61" s="158"/>
      <c r="L61" s="155"/>
      <c r="M61" s="158"/>
      <c r="N61" s="155"/>
      <c r="O61" s="158"/>
      <c r="P61" s="155"/>
      <c r="Q61" s="158"/>
      <c r="R61" s="155"/>
      <c r="S61" s="158"/>
      <c r="T61" s="155"/>
      <c r="U61" s="158"/>
      <c r="V61" s="155"/>
      <c r="W61" s="158"/>
      <c r="X61" s="155"/>
    </row>
    <row r="62" spans="1:24" s="49" customFormat="1" ht="12.75">
      <c r="A62" s="374"/>
      <c r="B62" s="374"/>
      <c r="C62" s="377"/>
      <c r="D62" s="377"/>
      <c r="E62" s="183"/>
      <c r="F62" s="377"/>
      <c r="G62" s="377"/>
      <c r="H62" s="183"/>
      <c r="I62" s="158"/>
      <c r="J62" s="155"/>
      <c r="K62" s="158"/>
      <c r="L62" s="155"/>
      <c r="M62" s="158"/>
      <c r="N62" s="155"/>
      <c r="O62" s="158"/>
      <c r="P62" s="155"/>
      <c r="Q62" s="158"/>
      <c r="R62" s="155"/>
      <c r="S62" s="158"/>
      <c r="T62" s="155"/>
      <c r="U62" s="158"/>
      <c r="V62" s="155"/>
      <c r="W62" s="158"/>
      <c r="X62" s="155"/>
    </row>
    <row r="63" spans="1:24" s="95" customFormat="1" ht="7.5" customHeight="1">
      <c r="A63" s="150"/>
      <c r="B63" s="151"/>
      <c r="C63" s="154"/>
      <c r="D63" s="155"/>
      <c r="E63" s="154"/>
      <c r="F63" s="154"/>
      <c r="G63" s="155"/>
      <c r="H63" s="154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</row>
    <row r="64" spans="1:24" s="94" customFormat="1">
      <c r="A64" s="157"/>
      <c r="B64" s="141"/>
      <c r="C64" s="378"/>
      <c r="D64" s="378"/>
      <c r="E64" s="140"/>
      <c r="F64" s="378"/>
      <c r="G64" s="378"/>
      <c r="H64" s="14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</row>
    <row r="65" spans="1:25" s="95" customFormat="1" ht="7.5" customHeight="1">
      <c r="A65" s="144"/>
      <c r="B65" s="145"/>
      <c r="C65" s="158"/>
      <c r="D65" s="155"/>
      <c r="E65" s="158"/>
      <c r="F65" s="158"/>
      <c r="G65" s="155"/>
      <c r="H65" s="158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</row>
    <row r="66" spans="1:25" s="94" customFormat="1">
      <c r="A66" s="144"/>
      <c r="B66" s="145"/>
      <c r="C66" s="158"/>
      <c r="D66" s="155"/>
      <c r="E66" s="158"/>
      <c r="F66" s="158"/>
      <c r="G66" s="155"/>
      <c r="H66" s="158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</row>
    <row r="67" spans="1:25" s="94" customFormat="1" ht="6" customHeight="1">
      <c r="A67" s="159"/>
      <c r="B67" s="160"/>
      <c r="C67" s="162"/>
      <c r="D67" s="162"/>
      <c r="E67" s="162"/>
      <c r="F67" s="162"/>
      <c r="G67" s="162"/>
      <c r="H67" s="162"/>
      <c r="I67" s="163"/>
      <c r="J67" s="163"/>
      <c r="K67" s="163"/>
      <c r="L67" s="163"/>
      <c r="M67" s="163"/>
      <c r="N67" s="163"/>
      <c r="O67" s="156"/>
      <c r="P67" s="163"/>
      <c r="Q67" s="163"/>
      <c r="R67" s="163"/>
      <c r="S67" s="163"/>
      <c r="T67" s="163"/>
      <c r="U67" s="163"/>
      <c r="V67" s="163"/>
      <c r="W67" s="163"/>
      <c r="X67" s="163"/>
    </row>
    <row r="68" spans="1:25" s="94" customFormat="1">
      <c r="A68" s="379"/>
      <c r="B68" s="379"/>
      <c r="C68" s="380"/>
      <c r="D68" s="380"/>
      <c r="E68" s="184"/>
      <c r="F68" s="380"/>
      <c r="G68" s="380"/>
      <c r="H68" s="184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</row>
    <row r="69" spans="1:25" s="111" customFormat="1" ht="11.45" customHeight="1">
      <c r="A69" s="159"/>
      <c r="B69" s="160"/>
      <c r="C69" s="162"/>
      <c r="D69" s="162"/>
      <c r="E69" s="162"/>
      <c r="F69" s="162"/>
      <c r="G69" s="162"/>
      <c r="H69" s="162"/>
      <c r="I69" s="166"/>
      <c r="J69" s="166"/>
      <c r="K69" s="166"/>
      <c r="L69" s="166"/>
      <c r="M69" s="166"/>
      <c r="N69" s="166"/>
      <c r="O69" s="165"/>
      <c r="P69" s="166"/>
      <c r="Q69" s="166"/>
      <c r="R69" s="166"/>
      <c r="S69" s="166"/>
      <c r="T69" s="166"/>
      <c r="U69" s="166"/>
      <c r="V69" s="166"/>
      <c r="W69" s="166"/>
      <c r="X69" s="166"/>
    </row>
    <row r="70" spans="1:25" s="94" customFormat="1">
      <c r="A70" s="374"/>
      <c r="B70" s="374"/>
      <c r="C70" s="376"/>
      <c r="D70" s="376"/>
      <c r="E70" s="163"/>
      <c r="F70" s="376"/>
      <c r="G70" s="376"/>
      <c r="H70" s="163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</row>
    <row r="71" spans="1:25" s="94" customFormat="1" ht="6" customHeight="1">
      <c r="A71" s="153"/>
      <c r="B71" s="15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56"/>
      <c r="P71" s="163"/>
      <c r="Q71" s="163"/>
      <c r="R71" s="163"/>
      <c r="S71" s="163"/>
      <c r="T71" s="163"/>
      <c r="U71" s="163"/>
      <c r="V71" s="163"/>
      <c r="W71" s="163"/>
      <c r="X71" s="163"/>
    </row>
    <row r="72" spans="1:25" s="94" customFormat="1">
      <c r="A72" s="374"/>
      <c r="B72" s="374"/>
      <c r="C72" s="377"/>
      <c r="D72" s="377"/>
      <c r="E72" s="183"/>
      <c r="F72" s="377"/>
      <c r="G72" s="377"/>
      <c r="H72" s="183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</row>
    <row r="73" spans="1:25" s="111" customFormat="1">
      <c r="A73" s="164"/>
      <c r="B73" s="164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5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5" s="171" customFormat="1">
      <c r="A74" s="374"/>
      <c r="B74" s="374"/>
      <c r="C74" s="376"/>
      <c r="D74" s="376"/>
      <c r="E74" s="163"/>
      <c r="F74" s="376"/>
      <c r="G74" s="376"/>
      <c r="H74" s="163"/>
      <c r="I74" s="169"/>
      <c r="J74" s="169"/>
      <c r="K74" s="169"/>
      <c r="L74" s="169"/>
      <c r="M74" s="169"/>
      <c r="N74" s="169"/>
      <c r="O74" s="170"/>
      <c r="P74" s="170"/>
      <c r="Q74" s="170"/>
      <c r="R74" s="170"/>
      <c r="S74" s="170"/>
      <c r="T74" s="170"/>
      <c r="U74" s="61"/>
      <c r="V74" s="61"/>
      <c r="W74" s="61"/>
      <c r="X74" s="61"/>
      <c r="Y74" s="61"/>
    </row>
    <row r="75" spans="1:25" s="171" customFormat="1">
      <c r="A75" s="153"/>
      <c r="B75" s="153"/>
      <c r="C75" s="163"/>
      <c r="D75" s="163"/>
      <c r="E75" s="163"/>
      <c r="F75" s="163"/>
      <c r="G75" s="163"/>
      <c r="H75" s="163"/>
      <c r="I75" s="61"/>
      <c r="J75" s="61"/>
      <c r="K75" s="61"/>
      <c r="L75" s="61"/>
      <c r="M75" s="61"/>
      <c r="N75" s="61"/>
      <c r="O75" s="170"/>
      <c r="P75" s="170"/>
      <c r="Q75" s="170"/>
      <c r="R75" s="170"/>
      <c r="S75" s="170"/>
      <c r="T75" s="170"/>
      <c r="U75" s="61"/>
      <c r="V75" s="61"/>
      <c r="W75" s="61"/>
      <c r="X75" s="61"/>
      <c r="Y75" s="61"/>
    </row>
    <row r="76" spans="1:25" s="171" customFormat="1">
      <c r="A76" s="374"/>
      <c r="B76" s="374"/>
      <c r="C76" s="377"/>
      <c r="D76" s="377"/>
      <c r="E76" s="183"/>
      <c r="F76" s="377"/>
      <c r="G76" s="377"/>
      <c r="H76" s="183"/>
      <c r="I76" s="61"/>
      <c r="J76" s="61"/>
      <c r="K76" s="61"/>
      <c r="L76" s="61"/>
      <c r="M76" s="61"/>
      <c r="N76" s="61"/>
      <c r="O76" s="170"/>
      <c r="P76" s="170"/>
      <c r="Q76" s="170"/>
      <c r="R76" s="170"/>
      <c r="S76" s="170"/>
      <c r="T76" s="170"/>
      <c r="U76" s="61"/>
      <c r="V76" s="61"/>
      <c r="W76" s="61"/>
      <c r="X76" s="61"/>
      <c r="Y76" s="61"/>
    </row>
    <row r="77" spans="1:25" s="171" customFormat="1" ht="15">
      <c r="A77" s="164"/>
      <c r="B77" s="164"/>
      <c r="C77" s="166"/>
      <c r="D77" s="166"/>
      <c r="E77" s="166"/>
      <c r="F77" s="166"/>
      <c r="G77" s="166"/>
      <c r="H77" s="166"/>
      <c r="I77" s="61"/>
      <c r="J77" s="61"/>
      <c r="K77" s="61"/>
      <c r="L77" s="61"/>
      <c r="M77" s="61"/>
      <c r="N77" s="61"/>
      <c r="O77" s="170"/>
      <c r="P77" s="170"/>
      <c r="Q77" s="170"/>
      <c r="R77" s="381"/>
      <c r="S77" s="381"/>
      <c r="T77" s="381"/>
      <c r="U77" s="381"/>
      <c r="V77" s="381"/>
      <c r="W77" s="61"/>
      <c r="X77" s="61"/>
      <c r="Y77" s="61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 ht="15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381"/>
      <c r="S79" s="382"/>
      <c r="T79" s="382"/>
      <c r="U79" s="382"/>
      <c r="V79" s="382"/>
      <c r="W79" s="61"/>
      <c r="X79" s="61"/>
      <c r="Y79" s="61"/>
    </row>
    <row r="80" spans="1:25" s="171" customFormat="1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170"/>
      <c r="S80" s="170"/>
      <c r="T80" s="170"/>
      <c r="U80" s="61"/>
      <c r="V80" s="61"/>
      <c r="W80" s="61"/>
      <c r="X80" s="61"/>
      <c r="Y80" s="61"/>
    </row>
    <row r="81" spans="1:105" s="171" customFormat="1" ht="15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381"/>
      <c r="S81" s="382"/>
      <c r="T81" s="382"/>
      <c r="U81" s="382"/>
      <c r="V81" s="382"/>
      <c r="W81" s="61"/>
      <c r="X81" s="61"/>
      <c r="Y81" s="61"/>
    </row>
    <row r="82" spans="1:105" s="171" customFormat="1">
      <c r="A82" s="167"/>
      <c r="B82" s="167"/>
      <c r="C82" s="61"/>
      <c r="D82" s="61"/>
      <c r="E82" s="61"/>
      <c r="F82" s="61"/>
      <c r="G82" s="61"/>
      <c r="H82" s="61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spans="1:105" s="171" customFormat="1" ht="15">
      <c r="A83" s="167"/>
      <c r="B83" s="167"/>
      <c r="C83" s="61"/>
      <c r="D83" s="61"/>
      <c r="E83" s="61"/>
      <c r="F83" s="61"/>
      <c r="G83" s="61"/>
      <c r="H83" s="61"/>
      <c r="I83" s="170"/>
      <c r="J83" s="170"/>
      <c r="K83" s="170"/>
      <c r="L83" s="170"/>
      <c r="M83" s="170"/>
      <c r="N83" s="170"/>
      <c r="O83" s="170"/>
      <c r="P83" s="170"/>
      <c r="Q83" s="170"/>
      <c r="R83" s="381"/>
      <c r="S83" s="382"/>
      <c r="T83" s="382"/>
      <c r="U83" s="382"/>
      <c r="V83" s="382"/>
      <c r="W83" s="61"/>
      <c r="X83" s="61"/>
      <c r="Y83" s="170"/>
    </row>
    <row r="84" spans="1:105" s="171" customFormat="1">
      <c r="A84" s="167"/>
      <c r="B84" s="167"/>
      <c r="C84" s="61"/>
      <c r="D84" s="61"/>
      <c r="E84" s="61"/>
      <c r="F84" s="61"/>
      <c r="G84" s="61"/>
      <c r="H84" s="61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61"/>
      <c r="X84" s="61"/>
      <c r="Y84" s="170"/>
    </row>
    <row r="85" spans="1:105" s="171" customFormat="1">
      <c r="A85" s="167"/>
      <c r="B85" s="167"/>
      <c r="C85" s="61"/>
      <c r="D85" s="61"/>
      <c r="E85" s="61"/>
      <c r="F85" s="61"/>
      <c r="G85" s="61"/>
      <c r="H85" s="61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61"/>
      <c r="V85" s="61"/>
      <c r="W85" s="61"/>
      <c r="X85" s="61"/>
      <c r="Y85" s="170"/>
    </row>
    <row r="86" spans="1:105" s="171" customFormat="1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61"/>
      <c r="V86" s="61"/>
      <c r="W86" s="61"/>
      <c r="X86" s="61"/>
      <c r="Y86" s="170"/>
    </row>
    <row r="87" spans="1:105" s="170" customFormat="1">
      <c r="A87" s="172"/>
      <c r="B87" s="172"/>
      <c r="U87" s="61"/>
      <c r="V87" s="61"/>
      <c r="W87" s="61"/>
      <c r="X87" s="6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171"/>
      <c r="CM87" s="171"/>
      <c r="CN87" s="171"/>
      <c r="CO87" s="171"/>
      <c r="CP87" s="171"/>
      <c r="CQ87" s="171"/>
      <c r="CR87" s="171"/>
      <c r="CS87" s="171"/>
      <c r="CT87" s="171"/>
      <c r="CU87" s="171"/>
      <c r="CV87" s="171"/>
      <c r="CW87" s="171"/>
      <c r="CX87" s="171"/>
      <c r="CY87" s="171"/>
      <c r="CZ87" s="171"/>
      <c r="DA87" s="171"/>
    </row>
    <row r="88" spans="1:105" s="170" customFormat="1">
      <c r="A88" s="172"/>
      <c r="B88" s="167"/>
      <c r="C88" s="61"/>
      <c r="D88" s="61"/>
      <c r="E88" s="61"/>
      <c r="F88" s="61"/>
      <c r="G88" s="61"/>
      <c r="H88" s="61"/>
      <c r="U88" s="61"/>
      <c r="V88" s="61"/>
      <c r="W88" s="61"/>
      <c r="X88" s="6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1"/>
      <c r="BY88" s="171"/>
      <c r="BZ88" s="171"/>
      <c r="CA88" s="171"/>
      <c r="CB88" s="171"/>
      <c r="CC88" s="171"/>
      <c r="CD88" s="171"/>
      <c r="CE88" s="171"/>
      <c r="CF88" s="171"/>
      <c r="CG88" s="171"/>
      <c r="CH88" s="171"/>
      <c r="CI88" s="171"/>
      <c r="CJ88" s="171"/>
      <c r="CK88" s="171"/>
      <c r="CL88" s="171"/>
      <c r="CM88" s="171"/>
      <c r="CN88" s="171"/>
      <c r="CO88" s="171"/>
      <c r="CP88" s="171"/>
      <c r="CQ88" s="171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</row>
    <row r="89" spans="1:105" s="170" customFormat="1">
      <c r="A89" s="172"/>
      <c r="B89" s="172"/>
      <c r="U89" s="61"/>
      <c r="V89" s="61"/>
      <c r="W89" s="61"/>
      <c r="X89" s="6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</row>
    <row r="90" spans="1:105" s="171" customFormat="1">
      <c r="A90" s="172"/>
      <c r="B90" s="172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</row>
    <row r="91" spans="1:105" s="171" customFormat="1">
      <c r="A91" s="172"/>
      <c r="B91" s="173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</row>
    <row r="92" spans="1:105" s="171" customFormat="1">
      <c r="A92" s="172"/>
      <c r="B92" s="172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  <row r="93" spans="1:105" s="171" customFormat="1">
      <c r="A93" s="172"/>
      <c r="B93" s="172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spans="1:105">
      <c r="A94" s="172"/>
      <c r="B94" s="172"/>
      <c r="C94" s="170"/>
      <c r="D94" s="170"/>
      <c r="E94" s="170"/>
      <c r="F94" s="170"/>
      <c r="G94" s="170"/>
      <c r="H94" s="170"/>
    </row>
    <row r="95" spans="1:105">
      <c r="A95" s="172"/>
      <c r="B95" s="172"/>
      <c r="C95" s="170"/>
      <c r="D95" s="170"/>
      <c r="E95" s="170"/>
      <c r="F95" s="170"/>
      <c r="G95" s="170"/>
      <c r="H95" s="170"/>
    </row>
    <row r="96" spans="1:105">
      <c r="A96" s="172"/>
      <c r="B96" s="172"/>
      <c r="C96" s="170"/>
      <c r="D96" s="170"/>
      <c r="E96" s="170"/>
      <c r="F96" s="170"/>
      <c r="G96" s="170"/>
      <c r="H96" s="170"/>
    </row>
    <row r="97" spans="1:8">
      <c r="A97" s="172"/>
      <c r="B97" s="172"/>
      <c r="C97" s="170"/>
      <c r="D97" s="170"/>
      <c r="E97" s="170"/>
      <c r="F97" s="170"/>
      <c r="G97" s="170"/>
      <c r="H97" s="170"/>
    </row>
  </sheetData>
  <mergeCells count="402"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I41:J41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0:J40"/>
    <mergeCell ref="K40:L40"/>
    <mergeCell ref="M40:N40"/>
    <mergeCell ref="O40:P40"/>
    <mergeCell ref="I42:J42"/>
    <mergeCell ref="K42:L42"/>
    <mergeCell ref="M42:N42"/>
    <mergeCell ref="O42:P42"/>
    <mergeCell ref="U43:V43"/>
    <mergeCell ref="W43:X43"/>
    <mergeCell ref="S49:T49"/>
    <mergeCell ref="U49:V49"/>
    <mergeCell ref="W49:X49"/>
    <mergeCell ref="S40:T40"/>
    <mergeCell ref="U42:V42"/>
    <mergeCell ref="W42:X42"/>
    <mergeCell ref="Q42:R42"/>
    <mergeCell ref="S42:T42"/>
    <mergeCell ref="U40:V40"/>
    <mergeCell ref="W40:X40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A70:B70"/>
    <mergeCell ref="C70:D70"/>
    <mergeCell ref="F70:G70"/>
    <mergeCell ref="I70:J70"/>
    <mergeCell ref="K70:L70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K41:L41"/>
    <mergeCell ref="M41:N41"/>
    <mergeCell ref="O41:P41"/>
    <mergeCell ref="Q41:R41"/>
    <mergeCell ref="S41:T41"/>
    <mergeCell ref="U41:V41"/>
    <mergeCell ref="W41:X41"/>
    <mergeCell ref="Q40:R40"/>
    <mergeCell ref="R77:V77"/>
    <mergeCell ref="U70:V70"/>
    <mergeCell ref="W70:X70"/>
    <mergeCell ref="O68:P68"/>
    <mergeCell ref="Q68:R68"/>
    <mergeCell ref="S68:T68"/>
    <mergeCell ref="U68:V68"/>
    <mergeCell ref="W68:X68"/>
    <mergeCell ref="Q52:R52"/>
    <mergeCell ref="S52:T52"/>
    <mergeCell ref="U52:V52"/>
    <mergeCell ref="W52:X52"/>
    <mergeCell ref="W56:X56"/>
    <mergeCell ref="Q49:R49"/>
    <mergeCell ref="Q43:R43"/>
    <mergeCell ref="S43:T43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DA97"/>
  <sheetViews>
    <sheetView view="pageBreakPreview" zoomScaleNormal="100" zoomScaleSheetLayoutView="100" workbookViewId="0">
      <selection activeCell="A4" sqref="A4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56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63" t="str">
        <f>'Soumissionnaire A'!A12</f>
        <v>CQ1</v>
      </c>
      <c r="B12" s="268" t="str">
        <f>'Soumissionnaire A'!B12</f>
        <v>Projet de référence du soumissionnaire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63" t="str">
        <f>'Soumissionnaire A'!A13</f>
        <v>CQ2</v>
      </c>
      <c r="B13" s="268" t="str">
        <f>'Soumissionnaire A'!B13</f>
        <v>Chiffre d'affaires annuel du soumissionnaire &gt; double du chiffre d'affaires moyen du marché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63" t="str">
        <f>'Soumissionnaire A'!A14</f>
        <v>CQ3</v>
      </c>
      <c r="B14" s="268" t="str">
        <f>'Soumissionnaire A'!B14</f>
        <v>Certification selon la norme ISO 9001 ou équivalente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63" t="str">
        <f>'Soumissionnaire A'!A15</f>
        <v>CQ4</v>
      </c>
      <c r="B15" s="268" t="str">
        <f>'Soumissionnaire A'!B15</f>
        <v>Objet de référence d'une personne-clé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63" t="str">
        <f>'Soumissionnaire A'!A16</f>
        <v>CQ5</v>
      </c>
      <c r="B16" s="268" t="str">
        <f>'Soumissionnaire A'!B16</f>
        <v>Preuve de la disponibilité des personnes-clés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63" t="str">
        <f>'Soumissionnaire A'!A17</f>
        <v>CQ6</v>
      </c>
      <c r="B17" s="268" t="str">
        <f>'Soumissionnaire A'!B17</f>
        <v>50% des travaux au maximum sont effectués par des sous-traitants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63" t="str">
        <f>'Soumissionnaire A'!A18</f>
        <v>CQ7</v>
      </c>
      <c r="B18" s="268" t="str">
        <f>'Soumissionnaire A'!B18</f>
        <v>xxx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29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9">
        <f>Aperçu!A18</f>
        <v>2.1</v>
      </c>
      <c r="B23" s="270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9">
        <f>Aperçu!A19</f>
        <v>2.2000000000000002</v>
      </c>
      <c r="B24" s="270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9">
        <f>Aperçu!A20</f>
        <v>2.2999999999999998</v>
      </c>
      <c r="B25" s="270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9">
        <f>Aperçu!A21</f>
        <v>2.4</v>
      </c>
      <c r="B26" s="270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9">
        <f>Aperçu!A22</f>
        <v>2.5</v>
      </c>
      <c r="B27" s="270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9">
        <f>Aperçu!A24</f>
        <v>3.1</v>
      </c>
      <c r="B29" s="270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9">
        <f>Aperçu!A25</f>
        <v>3.2</v>
      </c>
      <c r="B30" s="270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9">
        <f>Aperçu!A26</f>
        <v>3.3</v>
      </c>
      <c r="B31" s="270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9">
        <f>Aperçu!A27</f>
        <v>3.4</v>
      </c>
      <c r="B32" s="270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9">
        <f>Aperçu!A28</f>
        <v>3.5</v>
      </c>
      <c r="B33" s="270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9">
        <f>Aperçu!A29</f>
        <v>3.6</v>
      </c>
      <c r="B34" s="270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3.5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9">
        <f>Aperçu!A31</f>
        <v>4.0999999999999996</v>
      </c>
      <c r="B36" s="270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9">
        <f>Aperçu!A32</f>
        <v>4.2</v>
      </c>
      <c r="B37" s="270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9">
        <f>Aperçu!A33</f>
        <v>4.3</v>
      </c>
      <c r="B38" s="270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9">
        <f>Aperçu!A34</f>
        <v>4.4000000000000004</v>
      </c>
      <c r="B39" s="270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2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9">
        <f>Aperçu!A36</f>
        <v>5.0999999999999996</v>
      </c>
      <c r="B41" s="270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9">
        <f>Aperçu!A37</f>
        <v>5.2</v>
      </c>
      <c r="B42" s="270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9">
        <f>Aperçu!A38</f>
        <v>5.3</v>
      </c>
      <c r="B43" s="270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révisé'!G19</f>
        <v>150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150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s="141" customFormat="1" ht="12.75">
      <c r="A49" s="144"/>
      <c r="B49" s="148"/>
      <c r="C49" s="146"/>
      <c r="D49" s="147"/>
      <c r="E49" s="146"/>
      <c r="F49" s="146"/>
      <c r="G49" s="147"/>
      <c r="H49" s="146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</row>
    <row r="50" spans="1:24" s="49" customFormat="1" ht="12.75">
      <c r="A50" s="142"/>
      <c r="B50" s="143"/>
      <c r="C50" s="373"/>
      <c r="D50" s="373"/>
      <c r="E50" s="181"/>
      <c r="F50" s="373"/>
      <c r="G50" s="373"/>
      <c r="H50" s="181"/>
      <c r="I50" s="146"/>
      <c r="J50" s="147"/>
      <c r="K50" s="146"/>
      <c r="L50" s="147"/>
      <c r="M50" s="146"/>
      <c r="N50" s="147"/>
      <c r="O50" s="146"/>
      <c r="P50" s="147"/>
      <c r="Q50" s="146"/>
      <c r="R50" s="147"/>
      <c r="S50" s="146"/>
      <c r="T50" s="147"/>
      <c r="U50" s="146"/>
      <c r="V50" s="147"/>
      <c r="W50" s="146"/>
      <c r="X50" s="147"/>
    </row>
    <row r="51" spans="1:24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24" s="141" customFormat="1" ht="12.75">
      <c r="A52" s="144"/>
      <c r="B52" s="145"/>
      <c r="C52" s="146"/>
      <c r="D52" s="147"/>
      <c r="E52" s="146"/>
      <c r="F52" s="146"/>
      <c r="G52" s="147"/>
      <c r="H52" s="146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24" s="49" customFormat="1" ht="12.75">
      <c r="A53" s="142"/>
      <c r="B53" s="149"/>
      <c r="C53" s="373"/>
      <c r="D53" s="373"/>
      <c r="E53" s="181"/>
      <c r="F53" s="373"/>
      <c r="G53" s="373"/>
      <c r="H53" s="181"/>
      <c r="I53" s="146"/>
      <c r="J53" s="147"/>
      <c r="K53" s="146"/>
      <c r="L53" s="147"/>
      <c r="M53" s="146"/>
      <c r="N53" s="147"/>
      <c r="O53" s="146"/>
      <c r="P53" s="147"/>
      <c r="Q53" s="146"/>
      <c r="R53" s="147"/>
      <c r="S53" s="146"/>
      <c r="T53" s="147"/>
      <c r="U53" s="146"/>
      <c r="V53" s="147"/>
      <c r="W53" s="146"/>
      <c r="X53" s="147"/>
    </row>
    <row r="54" spans="1:24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24" s="49" customFormat="1" ht="6.75" customHeight="1">
      <c r="A55" s="144"/>
      <c r="B55" s="145"/>
      <c r="C55" s="146"/>
      <c r="D55" s="147"/>
      <c r="E55" s="146"/>
      <c r="F55" s="146"/>
      <c r="G55" s="147"/>
      <c r="H55" s="146"/>
      <c r="I55" s="152"/>
      <c r="J55" s="147"/>
      <c r="K55" s="152"/>
      <c r="L55" s="147"/>
      <c r="M55" s="152"/>
      <c r="N55" s="147"/>
      <c r="O55" s="152"/>
      <c r="P55" s="147"/>
      <c r="Q55" s="152"/>
      <c r="R55" s="147"/>
      <c r="S55" s="152"/>
      <c r="T55" s="147"/>
      <c r="U55" s="152"/>
      <c r="V55" s="147"/>
      <c r="W55" s="152"/>
      <c r="X55" s="147"/>
    </row>
    <row r="56" spans="1:24" s="94" customFormat="1">
      <c r="A56" s="142"/>
      <c r="B56" s="149"/>
      <c r="C56" s="373"/>
      <c r="D56" s="373"/>
      <c r="E56" s="181"/>
      <c r="F56" s="373"/>
      <c r="G56" s="373"/>
      <c r="H56" s="181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</row>
    <row r="57" spans="1:24" s="49" customFormat="1" ht="5.25" customHeight="1">
      <c r="A57" s="144"/>
      <c r="B57" s="145"/>
      <c r="C57" s="146"/>
      <c r="D57" s="147"/>
      <c r="E57" s="146"/>
      <c r="F57" s="146"/>
      <c r="G57" s="147"/>
      <c r="H57" s="146"/>
      <c r="I57" s="154"/>
      <c r="J57" s="155"/>
      <c r="K57" s="154"/>
      <c r="L57" s="155"/>
      <c r="M57" s="154"/>
      <c r="N57" s="155"/>
      <c r="O57" s="154"/>
      <c r="P57" s="155"/>
      <c r="Q57" s="154"/>
      <c r="R57" s="155"/>
      <c r="S57" s="154"/>
      <c r="T57" s="155"/>
      <c r="U57" s="154"/>
      <c r="V57" s="155"/>
      <c r="W57" s="154"/>
      <c r="X57" s="155"/>
    </row>
    <row r="58" spans="1:24" s="94" customFormat="1">
      <c r="A58" s="144"/>
      <c r="B58" s="145"/>
      <c r="C58" s="146"/>
      <c r="D58" s="147"/>
      <c r="E58" s="146"/>
      <c r="F58" s="146"/>
      <c r="G58" s="147"/>
      <c r="H58" s="146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</row>
    <row r="59" spans="1:24" s="49" customFormat="1" ht="12.75">
      <c r="A59" s="150"/>
      <c r="B59" s="151"/>
      <c r="C59" s="152"/>
      <c r="D59" s="147"/>
      <c r="E59" s="152"/>
      <c r="F59" s="152"/>
      <c r="G59" s="147"/>
      <c r="H59" s="152"/>
      <c r="I59" s="154"/>
      <c r="J59" s="155"/>
      <c r="K59" s="154"/>
      <c r="L59" s="155"/>
      <c r="M59" s="154"/>
      <c r="N59" s="155"/>
      <c r="O59" s="154"/>
      <c r="P59" s="155"/>
      <c r="Q59" s="154"/>
      <c r="R59" s="155"/>
      <c r="S59" s="154"/>
      <c r="T59" s="155"/>
      <c r="U59" s="154"/>
      <c r="V59" s="155"/>
      <c r="W59" s="154"/>
      <c r="X59" s="155"/>
    </row>
    <row r="60" spans="1:24" s="49" customFormat="1" ht="12.75">
      <c r="A60" s="374"/>
      <c r="B60" s="374"/>
      <c r="C60" s="375"/>
      <c r="D60" s="375"/>
      <c r="E60" s="182"/>
      <c r="F60" s="375"/>
      <c r="G60" s="375"/>
      <c r="H60" s="182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</row>
    <row r="61" spans="1:24" s="49" customFormat="1" ht="12.75">
      <c r="A61" s="150"/>
      <c r="B61" s="151"/>
      <c r="C61" s="154"/>
      <c r="D61" s="155"/>
      <c r="E61" s="154"/>
      <c r="F61" s="154"/>
      <c r="G61" s="155"/>
      <c r="H61" s="154"/>
      <c r="I61" s="158"/>
      <c r="J61" s="155"/>
      <c r="K61" s="158"/>
      <c r="L61" s="155"/>
      <c r="M61" s="158"/>
      <c r="N61" s="155"/>
      <c r="O61" s="158"/>
      <c r="P61" s="155"/>
      <c r="Q61" s="158"/>
      <c r="R61" s="155"/>
      <c r="S61" s="158"/>
      <c r="T61" s="155"/>
      <c r="U61" s="158"/>
      <c r="V61" s="155"/>
      <c r="W61" s="158"/>
      <c r="X61" s="155"/>
    </row>
    <row r="62" spans="1:24" s="49" customFormat="1" ht="12.75">
      <c r="A62" s="374"/>
      <c r="B62" s="374"/>
      <c r="C62" s="377"/>
      <c r="D62" s="377"/>
      <c r="E62" s="183"/>
      <c r="F62" s="377"/>
      <c r="G62" s="377"/>
      <c r="H62" s="183"/>
      <c r="I62" s="158"/>
      <c r="J62" s="155"/>
      <c r="K62" s="158"/>
      <c r="L62" s="155"/>
      <c r="M62" s="158"/>
      <c r="N62" s="155"/>
      <c r="O62" s="158"/>
      <c r="P62" s="155"/>
      <c r="Q62" s="158"/>
      <c r="R62" s="155"/>
      <c r="S62" s="158"/>
      <c r="T62" s="155"/>
      <c r="U62" s="158"/>
      <c r="V62" s="155"/>
      <c r="W62" s="158"/>
      <c r="X62" s="155"/>
    </row>
    <row r="63" spans="1:24" s="95" customFormat="1" ht="7.5" customHeight="1">
      <c r="A63" s="150"/>
      <c r="B63" s="151"/>
      <c r="C63" s="154"/>
      <c r="D63" s="155"/>
      <c r="E63" s="154"/>
      <c r="F63" s="154"/>
      <c r="G63" s="155"/>
      <c r="H63" s="154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</row>
    <row r="64" spans="1:24" s="94" customFormat="1">
      <c r="A64" s="157"/>
      <c r="B64" s="141"/>
      <c r="C64" s="378"/>
      <c r="D64" s="378"/>
      <c r="E64" s="140"/>
      <c r="F64" s="378"/>
      <c r="G64" s="378"/>
      <c r="H64" s="14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</row>
    <row r="65" spans="1:25" s="95" customFormat="1" ht="7.5" customHeight="1">
      <c r="A65" s="144"/>
      <c r="B65" s="145"/>
      <c r="C65" s="158"/>
      <c r="D65" s="155"/>
      <c r="E65" s="158"/>
      <c r="F65" s="158"/>
      <c r="G65" s="155"/>
      <c r="H65" s="158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</row>
    <row r="66" spans="1:25" s="94" customFormat="1">
      <c r="A66" s="144"/>
      <c r="B66" s="145"/>
      <c r="C66" s="158"/>
      <c r="D66" s="155"/>
      <c r="E66" s="158"/>
      <c r="F66" s="158"/>
      <c r="G66" s="155"/>
      <c r="H66" s="158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</row>
    <row r="67" spans="1:25" s="94" customFormat="1" ht="6" customHeight="1">
      <c r="A67" s="159"/>
      <c r="B67" s="160"/>
      <c r="C67" s="162"/>
      <c r="D67" s="162"/>
      <c r="E67" s="162"/>
      <c r="F67" s="162"/>
      <c r="G67" s="162"/>
      <c r="H67" s="162"/>
      <c r="I67" s="163"/>
      <c r="J67" s="163"/>
      <c r="K67" s="163"/>
      <c r="L67" s="163"/>
      <c r="M67" s="163"/>
      <c r="N67" s="163"/>
      <c r="O67" s="156"/>
      <c r="P67" s="163"/>
      <c r="Q67" s="163"/>
      <c r="R67" s="163"/>
      <c r="S67" s="163"/>
      <c r="T67" s="163"/>
      <c r="U67" s="163"/>
      <c r="V67" s="163"/>
      <c r="W67" s="163"/>
      <c r="X67" s="163"/>
    </row>
    <row r="68" spans="1:25" s="94" customFormat="1">
      <c r="A68" s="379"/>
      <c r="B68" s="379"/>
      <c r="C68" s="380"/>
      <c r="D68" s="380"/>
      <c r="E68" s="184"/>
      <c r="F68" s="380"/>
      <c r="G68" s="380"/>
      <c r="H68" s="184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</row>
    <row r="69" spans="1:25" s="111" customFormat="1" ht="11.45" customHeight="1">
      <c r="A69" s="159"/>
      <c r="B69" s="160"/>
      <c r="C69" s="162"/>
      <c r="D69" s="162"/>
      <c r="E69" s="162"/>
      <c r="F69" s="162"/>
      <c r="G69" s="162"/>
      <c r="H69" s="162"/>
      <c r="I69" s="166"/>
      <c r="J69" s="166"/>
      <c r="K69" s="166"/>
      <c r="L69" s="166"/>
      <c r="M69" s="166"/>
      <c r="N69" s="166"/>
      <c r="O69" s="165"/>
      <c r="P69" s="166"/>
      <c r="Q69" s="166"/>
      <c r="R69" s="166"/>
      <c r="S69" s="166"/>
      <c r="T69" s="166"/>
      <c r="U69" s="166"/>
      <c r="V69" s="166"/>
      <c r="W69" s="166"/>
      <c r="X69" s="166"/>
    </row>
    <row r="70" spans="1:25" s="94" customFormat="1">
      <c r="A70" s="374"/>
      <c r="B70" s="374"/>
      <c r="C70" s="376"/>
      <c r="D70" s="376"/>
      <c r="E70" s="163"/>
      <c r="F70" s="376"/>
      <c r="G70" s="376"/>
      <c r="H70" s="163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</row>
    <row r="71" spans="1:25" s="94" customFormat="1" ht="6" customHeight="1">
      <c r="A71" s="153"/>
      <c r="B71" s="15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56"/>
      <c r="P71" s="163"/>
      <c r="Q71" s="163"/>
      <c r="R71" s="163"/>
      <c r="S71" s="163"/>
      <c r="T71" s="163"/>
      <c r="U71" s="163"/>
      <c r="V71" s="163"/>
      <c r="W71" s="163"/>
      <c r="X71" s="163"/>
    </row>
    <row r="72" spans="1:25" s="94" customFormat="1">
      <c r="A72" s="374"/>
      <c r="B72" s="374"/>
      <c r="C72" s="377"/>
      <c r="D72" s="377"/>
      <c r="E72" s="183"/>
      <c r="F72" s="377"/>
      <c r="G72" s="377"/>
      <c r="H72" s="183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</row>
    <row r="73" spans="1:25" s="111" customFormat="1">
      <c r="A73" s="164"/>
      <c r="B73" s="164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5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5" s="171" customFormat="1">
      <c r="A74" s="374"/>
      <c r="B74" s="374"/>
      <c r="C74" s="376"/>
      <c r="D74" s="376"/>
      <c r="E74" s="163"/>
      <c r="F74" s="376"/>
      <c r="G74" s="376"/>
      <c r="H74" s="163"/>
      <c r="I74" s="169"/>
      <c r="J74" s="169"/>
      <c r="K74" s="169"/>
      <c r="L74" s="169"/>
      <c r="M74" s="169"/>
      <c r="N74" s="169"/>
      <c r="O74" s="170"/>
      <c r="P74" s="170"/>
      <c r="Q74" s="170"/>
      <c r="R74" s="170"/>
      <c r="S74" s="170"/>
      <c r="T74" s="170"/>
      <c r="U74" s="61"/>
      <c r="V74" s="61"/>
      <c r="W74" s="61"/>
      <c r="X74" s="61"/>
      <c r="Y74" s="61"/>
    </row>
    <row r="75" spans="1:25" s="171" customFormat="1">
      <c r="A75" s="153"/>
      <c r="B75" s="153"/>
      <c r="C75" s="163"/>
      <c r="D75" s="163"/>
      <c r="E75" s="163"/>
      <c r="F75" s="163"/>
      <c r="G75" s="163"/>
      <c r="H75" s="163"/>
      <c r="I75" s="61"/>
      <c r="J75" s="61"/>
      <c r="K75" s="61"/>
      <c r="L75" s="61"/>
      <c r="M75" s="61"/>
      <c r="N75" s="61"/>
      <c r="O75" s="170"/>
      <c r="P75" s="170"/>
      <c r="Q75" s="170"/>
      <c r="R75" s="170"/>
      <c r="S75" s="170"/>
      <c r="T75" s="170"/>
      <c r="U75" s="61"/>
      <c r="V75" s="61"/>
      <c r="W75" s="61"/>
      <c r="X75" s="61"/>
      <c r="Y75" s="61"/>
    </row>
    <row r="76" spans="1:25" s="171" customFormat="1">
      <c r="A76" s="374"/>
      <c r="B76" s="374"/>
      <c r="C76" s="377"/>
      <c r="D76" s="377"/>
      <c r="E76" s="183"/>
      <c r="F76" s="377"/>
      <c r="G76" s="377"/>
      <c r="H76" s="183"/>
      <c r="I76" s="61"/>
      <c r="J76" s="61"/>
      <c r="K76" s="61"/>
      <c r="L76" s="61"/>
      <c r="M76" s="61"/>
      <c r="N76" s="61"/>
      <c r="O76" s="170"/>
      <c r="P76" s="170"/>
      <c r="Q76" s="170"/>
      <c r="R76" s="170"/>
      <c r="S76" s="170"/>
      <c r="T76" s="170"/>
      <c r="U76" s="61"/>
      <c r="V76" s="61"/>
      <c r="W76" s="61"/>
      <c r="X76" s="61"/>
      <c r="Y76" s="61"/>
    </row>
    <row r="77" spans="1:25" s="171" customFormat="1" ht="15">
      <c r="A77" s="164"/>
      <c r="B77" s="164"/>
      <c r="C77" s="166"/>
      <c r="D77" s="166"/>
      <c r="E77" s="166"/>
      <c r="F77" s="166"/>
      <c r="G77" s="166"/>
      <c r="H77" s="166"/>
      <c r="I77" s="61"/>
      <c r="J77" s="61"/>
      <c r="K77" s="61"/>
      <c r="L77" s="61"/>
      <c r="M77" s="61"/>
      <c r="N77" s="61"/>
      <c r="O77" s="170"/>
      <c r="P77" s="170"/>
      <c r="Q77" s="170"/>
      <c r="R77" s="381"/>
      <c r="S77" s="381"/>
      <c r="T77" s="381"/>
      <c r="U77" s="381"/>
      <c r="V77" s="381"/>
      <c r="W77" s="61"/>
      <c r="X77" s="61"/>
      <c r="Y77" s="61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 ht="15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381"/>
      <c r="S79" s="382"/>
      <c r="T79" s="382"/>
      <c r="U79" s="382"/>
      <c r="V79" s="382"/>
      <c r="W79" s="61"/>
      <c r="X79" s="61"/>
      <c r="Y79" s="61"/>
    </row>
    <row r="80" spans="1:25" s="171" customFormat="1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170"/>
      <c r="S80" s="170"/>
      <c r="T80" s="170"/>
      <c r="U80" s="61"/>
      <c r="V80" s="61"/>
      <c r="W80" s="61"/>
      <c r="X80" s="61"/>
      <c r="Y80" s="61"/>
    </row>
    <row r="81" spans="1:105" s="171" customFormat="1" ht="15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381"/>
      <c r="S81" s="382"/>
      <c r="T81" s="382"/>
      <c r="U81" s="382"/>
      <c r="V81" s="382"/>
      <c r="W81" s="61"/>
      <c r="X81" s="61"/>
      <c r="Y81" s="61"/>
    </row>
    <row r="82" spans="1:105" s="171" customFormat="1">
      <c r="A82" s="167"/>
      <c r="B82" s="167"/>
      <c r="C82" s="61"/>
      <c r="D82" s="61"/>
      <c r="E82" s="61"/>
      <c r="F82" s="61"/>
      <c r="G82" s="61"/>
      <c r="H82" s="61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spans="1:105" s="171" customFormat="1" ht="15">
      <c r="A83" s="167"/>
      <c r="B83" s="167"/>
      <c r="C83" s="61"/>
      <c r="D83" s="61"/>
      <c r="E83" s="61"/>
      <c r="F83" s="61"/>
      <c r="G83" s="61"/>
      <c r="H83" s="61"/>
      <c r="I83" s="170"/>
      <c r="J83" s="170"/>
      <c r="K83" s="170"/>
      <c r="L83" s="170"/>
      <c r="M83" s="170"/>
      <c r="N83" s="170"/>
      <c r="O83" s="170"/>
      <c r="P83" s="170"/>
      <c r="Q83" s="170"/>
      <c r="R83" s="381"/>
      <c r="S83" s="382"/>
      <c r="T83" s="382"/>
      <c r="U83" s="382"/>
      <c r="V83" s="382"/>
      <c r="W83" s="61"/>
      <c r="X83" s="61"/>
      <c r="Y83" s="170"/>
    </row>
    <row r="84" spans="1:105" s="171" customFormat="1">
      <c r="A84" s="167"/>
      <c r="B84" s="167"/>
      <c r="C84" s="61"/>
      <c r="D84" s="61"/>
      <c r="E84" s="61"/>
      <c r="F84" s="61"/>
      <c r="G84" s="61"/>
      <c r="H84" s="61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61"/>
      <c r="X84" s="61"/>
      <c r="Y84" s="170"/>
    </row>
    <row r="85" spans="1:105" s="171" customFormat="1">
      <c r="A85" s="167"/>
      <c r="B85" s="167"/>
      <c r="C85" s="61"/>
      <c r="D85" s="61"/>
      <c r="E85" s="61"/>
      <c r="F85" s="61"/>
      <c r="G85" s="61"/>
      <c r="H85" s="61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61"/>
      <c r="V85" s="61"/>
      <c r="W85" s="61"/>
      <c r="X85" s="61"/>
      <c r="Y85" s="170"/>
    </row>
    <row r="86" spans="1:105" s="171" customFormat="1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61"/>
      <c r="V86" s="61"/>
      <c r="W86" s="61"/>
      <c r="X86" s="61"/>
      <c r="Y86" s="170"/>
    </row>
    <row r="87" spans="1:105" s="170" customFormat="1">
      <c r="A87" s="172"/>
      <c r="B87" s="172"/>
      <c r="U87" s="61"/>
      <c r="V87" s="61"/>
      <c r="W87" s="61"/>
      <c r="X87" s="6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171"/>
      <c r="CM87" s="171"/>
      <c r="CN87" s="171"/>
      <c r="CO87" s="171"/>
      <c r="CP87" s="171"/>
      <c r="CQ87" s="171"/>
      <c r="CR87" s="171"/>
      <c r="CS87" s="171"/>
      <c r="CT87" s="171"/>
      <c r="CU87" s="171"/>
      <c r="CV87" s="171"/>
      <c r="CW87" s="171"/>
      <c r="CX87" s="171"/>
      <c r="CY87" s="171"/>
      <c r="CZ87" s="171"/>
      <c r="DA87" s="171"/>
    </row>
    <row r="88" spans="1:105" s="170" customFormat="1">
      <c r="A88" s="172"/>
      <c r="B88" s="167"/>
      <c r="C88" s="61"/>
      <c r="D88" s="61"/>
      <c r="E88" s="61"/>
      <c r="F88" s="61"/>
      <c r="G88" s="61"/>
      <c r="H88" s="61"/>
      <c r="U88" s="61"/>
      <c r="V88" s="61"/>
      <c r="W88" s="61"/>
      <c r="X88" s="6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1"/>
      <c r="BY88" s="171"/>
      <c r="BZ88" s="171"/>
      <c r="CA88" s="171"/>
      <c r="CB88" s="171"/>
      <c r="CC88" s="171"/>
      <c r="CD88" s="171"/>
      <c r="CE88" s="171"/>
      <c r="CF88" s="171"/>
      <c r="CG88" s="171"/>
      <c r="CH88" s="171"/>
      <c r="CI88" s="171"/>
      <c r="CJ88" s="171"/>
      <c r="CK88" s="171"/>
      <c r="CL88" s="171"/>
      <c r="CM88" s="171"/>
      <c r="CN88" s="171"/>
      <c r="CO88" s="171"/>
      <c r="CP88" s="171"/>
      <c r="CQ88" s="171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</row>
    <row r="89" spans="1:105" s="170" customFormat="1">
      <c r="A89" s="172"/>
      <c r="B89" s="172"/>
      <c r="U89" s="61"/>
      <c r="V89" s="61"/>
      <c r="W89" s="61"/>
      <c r="X89" s="6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</row>
    <row r="90" spans="1:105" s="171" customFormat="1">
      <c r="A90" s="172"/>
      <c r="B90" s="172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</row>
    <row r="91" spans="1:105" s="171" customFormat="1">
      <c r="A91" s="172"/>
      <c r="B91" s="173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</row>
    <row r="92" spans="1:105" s="171" customFormat="1">
      <c r="A92" s="172"/>
      <c r="B92" s="172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  <row r="93" spans="1:105" s="171" customFormat="1">
      <c r="A93" s="172"/>
      <c r="B93" s="172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spans="1:105">
      <c r="A94" s="172"/>
      <c r="B94" s="172"/>
      <c r="C94" s="170"/>
      <c r="D94" s="170"/>
      <c r="E94" s="170"/>
      <c r="F94" s="170"/>
      <c r="G94" s="170"/>
      <c r="H94" s="170"/>
    </row>
    <row r="95" spans="1:105">
      <c r="A95" s="172"/>
      <c r="B95" s="172"/>
      <c r="C95" s="170"/>
      <c r="D95" s="170"/>
      <c r="E95" s="170"/>
      <c r="F95" s="170"/>
      <c r="G95" s="170"/>
      <c r="H95" s="170"/>
    </row>
    <row r="96" spans="1:105">
      <c r="A96" s="172"/>
      <c r="B96" s="172"/>
      <c r="C96" s="170"/>
      <c r="D96" s="170"/>
      <c r="E96" s="170"/>
      <c r="F96" s="170"/>
      <c r="G96" s="170"/>
      <c r="H96" s="170"/>
    </row>
    <row r="97" spans="1:8">
      <c r="A97" s="172"/>
      <c r="B97" s="172"/>
      <c r="C97" s="170"/>
      <c r="D97" s="170"/>
      <c r="E97" s="170"/>
      <c r="F97" s="170"/>
      <c r="G97" s="170"/>
      <c r="H97" s="170"/>
    </row>
  </sheetData>
  <mergeCells count="402"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I41:J41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0:J40"/>
    <mergeCell ref="K40:L40"/>
    <mergeCell ref="M40:N40"/>
    <mergeCell ref="O40:P40"/>
    <mergeCell ref="I42:J42"/>
    <mergeCell ref="K42:L42"/>
    <mergeCell ref="M42:N42"/>
    <mergeCell ref="O42:P42"/>
    <mergeCell ref="U43:V43"/>
    <mergeCell ref="W43:X43"/>
    <mergeCell ref="S49:T49"/>
    <mergeCell ref="U49:V49"/>
    <mergeCell ref="W49:X49"/>
    <mergeCell ref="S40:T40"/>
    <mergeCell ref="U42:V42"/>
    <mergeCell ref="W42:X42"/>
    <mergeCell ref="Q42:R42"/>
    <mergeCell ref="S42:T42"/>
    <mergeCell ref="U40:V40"/>
    <mergeCell ref="W40:X40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A70:B70"/>
    <mergeCell ref="C70:D70"/>
    <mergeCell ref="F70:G70"/>
    <mergeCell ref="I70:J70"/>
    <mergeCell ref="K70:L70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K41:L41"/>
    <mergeCell ref="M41:N41"/>
    <mergeCell ref="O41:P41"/>
    <mergeCell ref="Q41:R41"/>
    <mergeCell ref="S41:T41"/>
    <mergeCell ref="U41:V41"/>
    <mergeCell ref="W41:X41"/>
    <mergeCell ref="Q40:R40"/>
    <mergeCell ref="R77:V77"/>
    <mergeCell ref="U70:V70"/>
    <mergeCell ref="W70:X70"/>
    <mergeCell ref="O68:P68"/>
    <mergeCell ref="Q68:R68"/>
    <mergeCell ref="S68:T68"/>
    <mergeCell ref="U68:V68"/>
    <mergeCell ref="W68:X68"/>
    <mergeCell ref="Q52:R52"/>
    <mergeCell ref="S52:T52"/>
    <mergeCell ref="U52:V52"/>
    <mergeCell ref="W52:X52"/>
    <mergeCell ref="W56:X56"/>
    <mergeCell ref="Q49:R49"/>
    <mergeCell ref="Q43:R43"/>
    <mergeCell ref="S43:T43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DA97"/>
  <sheetViews>
    <sheetView view="pageBreakPreview" zoomScaleNormal="100" zoomScaleSheetLayoutView="100" workbookViewId="0">
      <selection activeCell="B14" sqref="B14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57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63" t="str">
        <f>'Soumissionnaire A'!A12</f>
        <v>CQ1</v>
      </c>
      <c r="B12" s="268" t="str">
        <f>'Soumissionnaire A'!B12</f>
        <v>Projet de référence du soumissionnaire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63" t="str">
        <f>'Soumissionnaire A'!A13</f>
        <v>CQ2</v>
      </c>
      <c r="B13" s="268" t="str">
        <f>'Soumissionnaire A'!B13</f>
        <v>Chiffre d'affaires annuel du soumissionnaire &gt; double du chiffre d'affaires moyen du marché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63" t="str">
        <f>'Soumissionnaire A'!A14</f>
        <v>CQ3</v>
      </c>
      <c r="B14" s="268" t="str">
        <f>'Soumissionnaire A'!B14</f>
        <v>Certification selon la norme ISO 9001 ou équivalente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63" t="str">
        <f>'Soumissionnaire A'!A15</f>
        <v>CQ4</v>
      </c>
      <c r="B15" s="268" t="str">
        <f>'Soumissionnaire A'!B15</f>
        <v>Objet de référence d'une personne-clé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63" t="str">
        <f>'Soumissionnaire A'!A16</f>
        <v>CQ5</v>
      </c>
      <c r="B16" s="268" t="str">
        <f>'Soumissionnaire A'!B16</f>
        <v>Preuve de la disponibilité des personnes-clés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63" t="str">
        <f>'Soumissionnaire A'!A17</f>
        <v>CQ6</v>
      </c>
      <c r="B17" s="268" t="str">
        <f>'Soumissionnaire A'!B17</f>
        <v>50% des travaux au maximum sont effectués par des sous-traitants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63" t="str">
        <f>'Soumissionnaire A'!A18</f>
        <v>CQ7</v>
      </c>
      <c r="B18" s="268" t="str">
        <f>'Soumissionnaire A'!B18</f>
        <v>xxx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29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9">
        <f>Aperçu!A18</f>
        <v>2.1</v>
      </c>
      <c r="B23" s="270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9">
        <f>Aperçu!A19</f>
        <v>2.2000000000000002</v>
      </c>
      <c r="B24" s="270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9">
        <f>Aperçu!A20</f>
        <v>2.2999999999999998</v>
      </c>
      <c r="B25" s="270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9">
        <f>Aperçu!A21</f>
        <v>2.4</v>
      </c>
      <c r="B26" s="270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9">
        <f>Aperçu!A22</f>
        <v>2.5</v>
      </c>
      <c r="B27" s="270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9">
        <f>Aperçu!A24</f>
        <v>3.1</v>
      </c>
      <c r="B29" s="270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9">
        <f>Aperçu!A25</f>
        <v>3.2</v>
      </c>
      <c r="B30" s="270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9">
        <f>Aperçu!A26</f>
        <v>3.3</v>
      </c>
      <c r="B31" s="270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9">
        <f>Aperçu!A27</f>
        <v>3.4</v>
      </c>
      <c r="B32" s="270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9">
        <f>Aperçu!A28</f>
        <v>3.5</v>
      </c>
      <c r="B33" s="270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9">
        <f>Aperçu!A29</f>
        <v>3.6</v>
      </c>
      <c r="B34" s="270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3.5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9">
        <f>Aperçu!A31</f>
        <v>4.0999999999999996</v>
      </c>
      <c r="B36" s="270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9">
        <f>Aperçu!A32</f>
        <v>4.2</v>
      </c>
      <c r="B37" s="270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9">
        <f>Aperçu!A33</f>
        <v>4.3</v>
      </c>
      <c r="B38" s="270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9">
        <f>Aperçu!A34</f>
        <v>4.4000000000000004</v>
      </c>
      <c r="B39" s="270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2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9">
        <f>Aperçu!A36</f>
        <v>5.0999999999999996</v>
      </c>
      <c r="B41" s="270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9">
        <f>Aperçu!A37</f>
        <v>5.2</v>
      </c>
      <c r="B42" s="270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9">
        <f>Aperçu!A38</f>
        <v>5.3</v>
      </c>
      <c r="B43" s="270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révisé'!G20</f>
        <v>0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0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s="141" customFormat="1" ht="12.75">
      <c r="A49" s="144"/>
      <c r="B49" s="148"/>
      <c r="C49" s="146"/>
      <c r="D49" s="147"/>
      <c r="E49" s="146"/>
      <c r="F49" s="146"/>
      <c r="G49" s="147"/>
      <c r="H49" s="146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</row>
    <row r="50" spans="1:24" s="49" customFormat="1" ht="12.75">
      <c r="A50" s="142"/>
      <c r="B50" s="143"/>
      <c r="C50" s="373"/>
      <c r="D50" s="373"/>
      <c r="E50" s="181"/>
      <c r="F50" s="373"/>
      <c r="G50" s="373"/>
      <c r="H50" s="181"/>
      <c r="I50" s="146"/>
      <c r="J50" s="147"/>
      <c r="K50" s="146"/>
      <c r="L50" s="147"/>
      <c r="M50" s="146"/>
      <c r="N50" s="147"/>
      <c r="O50" s="146"/>
      <c r="P50" s="147"/>
      <c r="Q50" s="146"/>
      <c r="R50" s="147"/>
      <c r="S50" s="146"/>
      <c r="T50" s="147"/>
      <c r="U50" s="146"/>
      <c r="V50" s="147"/>
      <c r="W50" s="146"/>
      <c r="X50" s="147"/>
    </row>
    <row r="51" spans="1:24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24" s="141" customFormat="1" ht="12.75">
      <c r="A52" s="144"/>
      <c r="B52" s="145"/>
      <c r="C52" s="146"/>
      <c r="D52" s="147"/>
      <c r="E52" s="146"/>
      <c r="F52" s="146"/>
      <c r="G52" s="147"/>
      <c r="H52" s="146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24" s="49" customFormat="1" ht="12.75">
      <c r="A53" s="142"/>
      <c r="B53" s="149"/>
      <c r="C53" s="373"/>
      <c r="D53" s="373"/>
      <c r="E53" s="181"/>
      <c r="F53" s="373"/>
      <c r="G53" s="373"/>
      <c r="H53" s="181"/>
      <c r="I53" s="146"/>
      <c r="J53" s="147"/>
      <c r="K53" s="146"/>
      <c r="L53" s="147"/>
      <c r="M53" s="146"/>
      <c r="N53" s="147"/>
      <c r="O53" s="146"/>
      <c r="P53" s="147"/>
      <c r="Q53" s="146"/>
      <c r="R53" s="147"/>
      <c r="S53" s="146"/>
      <c r="T53" s="147"/>
      <c r="U53" s="146"/>
      <c r="V53" s="147"/>
      <c r="W53" s="146"/>
      <c r="X53" s="147"/>
    </row>
    <row r="54" spans="1:24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24" s="49" customFormat="1" ht="6.75" customHeight="1">
      <c r="A55" s="144"/>
      <c r="B55" s="145"/>
      <c r="C55" s="146"/>
      <c r="D55" s="147"/>
      <c r="E55" s="146"/>
      <c r="F55" s="146"/>
      <c r="G55" s="147"/>
      <c r="H55" s="146"/>
      <c r="I55" s="152"/>
      <c r="J55" s="147"/>
      <c r="K55" s="152"/>
      <c r="L55" s="147"/>
      <c r="M55" s="152"/>
      <c r="N55" s="147"/>
      <c r="O55" s="152"/>
      <c r="P55" s="147"/>
      <c r="Q55" s="152"/>
      <c r="R55" s="147"/>
      <c r="S55" s="152"/>
      <c r="T55" s="147"/>
      <c r="U55" s="152"/>
      <c r="V55" s="147"/>
      <c r="W55" s="152"/>
      <c r="X55" s="147"/>
    </row>
    <row r="56" spans="1:24" s="94" customFormat="1">
      <c r="A56" s="142"/>
      <c r="B56" s="149"/>
      <c r="C56" s="373"/>
      <c r="D56" s="373"/>
      <c r="E56" s="181"/>
      <c r="F56" s="373"/>
      <c r="G56" s="373"/>
      <c r="H56" s="181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</row>
    <row r="57" spans="1:24" s="49" customFormat="1" ht="5.25" customHeight="1">
      <c r="A57" s="144"/>
      <c r="B57" s="145"/>
      <c r="C57" s="146"/>
      <c r="D57" s="147"/>
      <c r="E57" s="146"/>
      <c r="F57" s="146"/>
      <c r="G57" s="147"/>
      <c r="H57" s="146"/>
      <c r="I57" s="154"/>
      <c r="J57" s="155"/>
      <c r="K57" s="154"/>
      <c r="L57" s="155"/>
      <c r="M57" s="154"/>
      <c r="N57" s="155"/>
      <c r="O57" s="154"/>
      <c r="P57" s="155"/>
      <c r="Q57" s="154"/>
      <c r="R57" s="155"/>
      <c r="S57" s="154"/>
      <c r="T57" s="155"/>
      <c r="U57" s="154"/>
      <c r="V57" s="155"/>
      <c r="W57" s="154"/>
      <c r="X57" s="155"/>
    </row>
    <row r="58" spans="1:24" s="94" customFormat="1">
      <c r="A58" s="144"/>
      <c r="B58" s="145"/>
      <c r="C58" s="146"/>
      <c r="D58" s="147"/>
      <c r="E58" s="146"/>
      <c r="F58" s="146"/>
      <c r="G58" s="147"/>
      <c r="H58" s="146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</row>
    <row r="59" spans="1:24" s="49" customFormat="1" ht="12.75">
      <c r="A59" s="150"/>
      <c r="B59" s="151"/>
      <c r="C59" s="152"/>
      <c r="D59" s="147"/>
      <c r="E59" s="152"/>
      <c r="F59" s="152"/>
      <c r="G59" s="147"/>
      <c r="H59" s="152"/>
      <c r="I59" s="154"/>
      <c r="J59" s="155"/>
      <c r="K59" s="154"/>
      <c r="L59" s="155"/>
      <c r="M59" s="154"/>
      <c r="N59" s="155"/>
      <c r="O59" s="154"/>
      <c r="P59" s="155"/>
      <c r="Q59" s="154"/>
      <c r="R59" s="155"/>
      <c r="S59" s="154"/>
      <c r="T59" s="155"/>
      <c r="U59" s="154"/>
      <c r="V59" s="155"/>
      <c r="W59" s="154"/>
      <c r="X59" s="155"/>
    </row>
    <row r="60" spans="1:24" s="49" customFormat="1" ht="12.75">
      <c r="A60" s="374"/>
      <c r="B60" s="374"/>
      <c r="C60" s="375"/>
      <c r="D60" s="375"/>
      <c r="E60" s="182"/>
      <c r="F60" s="375"/>
      <c r="G60" s="375"/>
      <c r="H60" s="182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</row>
    <row r="61" spans="1:24" s="49" customFormat="1" ht="12.75">
      <c r="A61" s="150"/>
      <c r="B61" s="151"/>
      <c r="C61" s="154"/>
      <c r="D61" s="155"/>
      <c r="E61" s="154"/>
      <c r="F61" s="154"/>
      <c r="G61" s="155"/>
      <c r="H61" s="154"/>
      <c r="I61" s="158"/>
      <c r="J61" s="155"/>
      <c r="K61" s="158"/>
      <c r="L61" s="155"/>
      <c r="M61" s="158"/>
      <c r="N61" s="155"/>
      <c r="O61" s="158"/>
      <c r="P61" s="155"/>
      <c r="Q61" s="158"/>
      <c r="R61" s="155"/>
      <c r="S61" s="158"/>
      <c r="T61" s="155"/>
      <c r="U61" s="158"/>
      <c r="V61" s="155"/>
      <c r="W61" s="158"/>
      <c r="X61" s="155"/>
    </row>
    <row r="62" spans="1:24" s="49" customFormat="1" ht="12.75">
      <c r="A62" s="374"/>
      <c r="B62" s="374"/>
      <c r="C62" s="377"/>
      <c r="D62" s="377"/>
      <c r="E62" s="183"/>
      <c r="F62" s="377"/>
      <c r="G62" s="377"/>
      <c r="H62" s="183"/>
      <c r="I62" s="158"/>
      <c r="J62" s="155"/>
      <c r="K62" s="158"/>
      <c r="L62" s="155"/>
      <c r="M62" s="158"/>
      <c r="N62" s="155"/>
      <c r="O62" s="158"/>
      <c r="P62" s="155"/>
      <c r="Q62" s="158"/>
      <c r="R62" s="155"/>
      <c r="S62" s="158"/>
      <c r="T62" s="155"/>
      <c r="U62" s="158"/>
      <c r="V62" s="155"/>
      <c r="W62" s="158"/>
      <c r="X62" s="155"/>
    </row>
    <row r="63" spans="1:24" s="95" customFormat="1" ht="7.5" customHeight="1">
      <c r="A63" s="150"/>
      <c r="B63" s="151"/>
      <c r="C63" s="154"/>
      <c r="D63" s="155"/>
      <c r="E63" s="154"/>
      <c r="F63" s="154"/>
      <c r="G63" s="155"/>
      <c r="H63" s="154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</row>
    <row r="64" spans="1:24" s="94" customFormat="1">
      <c r="A64" s="157"/>
      <c r="B64" s="141"/>
      <c r="C64" s="378"/>
      <c r="D64" s="378"/>
      <c r="E64" s="140"/>
      <c r="F64" s="378"/>
      <c r="G64" s="378"/>
      <c r="H64" s="14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</row>
    <row r="65" spans="1:25" s="95" customFormat="1" ht="7.5" customHeight="1">
      <c r="A65" s="144"/>
      <c r="B65" s="145"/>
      <c r="C65" s="158"/>
      <c r="D65" s="155"/>
      <c r="E65" s="158"/>
      <c r="F65" s="158"/>
      <c r="G65" s="155"/>
      <c r="H65" s="158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</row>
    <row r="66" spans="1:25" s="94" customFormat="1">
      <c r="A66" s="144"/>
      <c r="B66" s="145"/>
      <c r="C66" s="158"/>
      <c r="D66" s="155"/>
      <c r="E66" s="158"/>
      <c r="F66" s="158"/>
      <c r="G66" s="155"/>
      <c r="H66" s="158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</row>
    <row r="67" spans="1:25" s="94" customFormat="1" ht="6" customHeight="1">
      <c r="A67" s="159"/>
      <c r="B67" s="160"/>
      <c r="C67" s="162"/>
      <c r="D67" s="162"/>
      <c r="E67" s="162"/>
      <c r="F67" s="162"/>
      <c r="G67" s="162"/>
      <c r="H67" s="162"/>
      <c r="I67" s="163"/>
      <c r="J67" s="163"/>
      <c r="K67" s="163"/>
      <c r="L67" s="163"/>
      <c r="M67" s="163"/>
      <c r="N67" s="163"/>
      <c r="O67" s="156"/>
      <c r="P67" s="163"/>
      <c r="Q67" s="163"/>
      <c r="R67" s="163"/>
      <c r="S67" s="163"/>
      <c r="T67" s="163"/>
      <c r="U67" s="163"/>
      <c r="V67" s="163"/>
      <c r="W67" s="163"/>
      <c r="X67" s="163"/>
    </row>
    <row r="68" spans="1:25" s="94" customFormat="1">
      <c r="A68" s="379"/>
      <c r="B68" s="379"/>
      <c r="C68" s="380"/>
      <c r="D68" s="380"/>
      <c r="E68" s="184"/>
      <c r="F68" s="380"/>
      <c r="G68" s="380"/>
      <c r="H68" s="184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</row>
    <row r="69" spans="1:25" s="111" customFormat="1" ht="11.45" customHeight="1">
      <c r="A69" s="159"/>
      <c r="B69" s="160"/>
      <c r="C69" s="162"/>
      <c r="D69" s="162"/>
      <c r="E69" s="162"/>
      <c r="F69" s="162"/>
      <c r="G69" s="162"/>
      <c r="H69" s="162"/>
      <c r="I69" s="166"/>
      <c r="J69" s="166"/>
      <c r="K69" s="166"/>
      <c r="L69" s="166"/>
      <c r="M69" s="166"/>
      <c r="N69" s="166"/>
      <c r="O69" s="165"/>
      <c r="P69" s="166"/>
      <c r="Q69" s="166"/>
      <c r="R69" s="166"/>
      <c r="S69" s="166"/>
      <c r="T69" s="166"/>
      <c r="U69" s="166"/>
      <c r="V69" s="166"/>
      <c r="W69" s="166"/>
      <c r="X69" s="166"/>
    </row>
    <row r="70" spans="1:25" s="94" customFormat="1">
      <c r="A70" s="374"/>
      <c r="B70" s="374"/>
      <c r="C70" s="376"/>
      <c r="D70" s="376"/>
      <c r="E70" s="163"/>
      <c r="F70" s="376"/>
      <c r="G70" s="376"/>
      <c r="H70" s="163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</row>
    <row r="71" spans="1:25" s="94" customFormat="1" ht="6" customHeight="1">
      <c r="A71" s="153"/>
      <c r="B71" s="15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56"/>
      <c r="P71" s="163"/>
      <c r="Q71" s="163"/>
      <c r="R71" s="163"/>
      <c r="S71" s="163"/>
      <c r="T71" s="163"/>
      <c r="U71" s="163"/>
      <c r="V71" s="163"/>
      <c r="W71" s="163"/>
      <c r="X71" s="163"/>
    </row>
    <row r="72" spans="1:25" s="94" customFormat="1">
      <c r="A72" s="374"/>
      <c r="B72" s="374"/>
      <c r="C72" s="377"/>
      <c r="D72" s="377"/>
      <c r="E72" s="183"/>
      <c r="F72" s="377"/>
      <c r="G72" s="377"/>
      <c r="H72" s="183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</row>
    <row r="73" spans="1:25" s="111" customFormat="1">
      <c r="A73" s="164"/>
      <c r="B73" s="164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5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5" s="171" customFormat="1">
      <c r="A74" s="374"/>
      <c r="B74" s="374"/>
      <c r="C74" s="376"/>
      <c r="D74" s="376"/>
      <c r="E74" s="163"/>
      <c r="F74" s="376"/>
      <c r="G74" s="376"/>
      <c r="H74" s="163"/>
      <c r="I74" s="169"/>
      <c r="J74" s="169"/>
      <c r="K74" s="169"/>
      <c r="L74" s="169"/>
      <c r="M74" s="169"/>
      <c r="N74" s="169"/>
      <c r="O74" s="170"/>
      <c r="P74" s="170"/>
      <c r="Q74" s="170"/>
      <c r="R74" s="170"/>
      <c r="S74" s="170"/>
      <c r="T74" s="170"/>
      <c r="U74" s="61"/>
      <c r="V74" s="61"/>
      <c r="W74" s="61"/>
      <c r="X74" s="61"/>
      <c r="Y74" s="61"/>
    </row>
    <row r="75" spans="1:25" s="171" customFormat="1">
      <c r="A75" s="153"/>
      <c r="B75" s="153"/>
      <c r="C75" s="163"/>
      <c r="D75" s="163"/>
      <c r="E75" s="163"/>
      <c r="F75" s="163"/>
      <c r="G75" s="163"/>
      <c r="H75" s="163"/>
      <c r="I75" s="61"/>
      <c r="J75" s="61"/>
      <c r="K75" s="61"/>
      <c r="L75" s="61"/>
      <c r="M75" s="61"/>
      <c r="N75" s="61"/>
      <c r="O75" s="170"/>
      <c r="P75" s="170"/>
      <c r="Q75" s="170"/>
      <c r="R75" s="170"/>
      <c r="S75" s="170"/>
      <c r="T75" s="170"/>
      <c r="U75" s="61"/>
      <c r="V75" s="61"/>
      <c r="W75" s="61"/>
      <c r="X75" s="61"/>
      <c r="Y75" s="61"/>
    </row>
    <row r="76" spans="1:25" s="171" customFormat="1">
      <c r="A76" s="374"/>
      <c r="B76" s="374"/>
      <c r="C76" s="377"/>
      <c r="D76" s="377"/>
      <c r="E76" s="183"/>
      <c r="F76" s="377"/>
      <c r="G76" s="377"/>
      <c r="H76" s="183"/>
      <c r="I76" s="61"/>
      <c r="J76" s="61"/>
      <c r="K76" s="61"/>
      <c r="L76" s="61"/>
      <c r="M76" s="61"/>
      <c r="N76" s="61"/>
      <c r="O76" s="170"/>
      <c r="P76" s="170"/>
      <c r="Q76" s="170"/>
      <c r="R76" s="170"/>
      <c r="S76" s="170"/>
      <c r="T76" s="170"/>
      <c r="U76" s="61"/>
      <c r="V76" s="61"/>
      <c r="W76" s="61"/>
      <c r="X76" s="61"/>
      <c r="Y76" s="61"/>
    </row>
    <row r="77" spans="1:25" s="171" customFormat="1" ht="15">
      <c r="A77" s="164"/>
      <c r="B77" s="164"/>
      <c r="C77" s="166"/>
      <c r="D77" s="166"/>
      <c r="E77" s="166"/>
      <c r="F77" s="166"/>
      <c r="G77" s="166"/>
      <c r="H77" s="166"/>
      <c r="I77" s="61"/>
      <c r="J77" s="61"/>
      <c r="K77" s="61"/>
      <c r="L77" s="61"/>
      <c r="M77" s="61"/>
      <c r="N77" s="61"/>
      <c r="O77" s="170"/>
      <c r="P77" s="170"/>
      <c r="Q77" s="170"/>
      <c r="R77" s="381"/>
      <c r="S77" s="381"/>
      <c r="T77" s="381"/>
      <c r="U77" s="381"/>
      <c r="V77" s="381"/>
      <c r="W77" s="61"/>
      <c r="X77" s="61"/>
      <c r="Y77" s="61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 ht="15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381"/>
      <c r="S79" s="382"/>
      <c r="T79" s="382"/>
      <c r="U79" s="382"/>
      <c r="V79" s="382"/>
      <c r="W79" s="61"/>
      <c r="X79" s="61"/>
      <c r="Y79" s="61"/>
    </row>
    <row r="80" spans="1:25" s="171" customFormat="1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170"/>
      <c r="S80" s="170"/>
      <c r="T80" s="170"/>
      <c r="U80" s="61"/>
      <c r="V80" s="61"/>
      <c r="W80" s="61"/>
      <c r="X80" s="61"/>
      <c r="Y80" s="61"/>
    </row>
    <row r="81" spans="1:105" s="171" customFormat="1" ht="15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381"/>
      <c r="S81" s="382"/>
      <c r="T81" s="382"/>
      <c r="U81" s="382"/>
      <c r="V81" s="382"/>
      <c r="W81" s="61"/>
      <c r="X81" s="61"/>
      <c r="Y81" s="61"/>
    </row>
    <row r="82" spans="1:105" s="171" customFormat="1">
      <c r="A82" s="167"/>
      <c r="B82" s="167"/>
      <c r="C82" s="61"/>
      <c r="D82" s="61"/>
      <c r="E82" s="61"/>
      <c r="F82" s="61"/>
      <c r="G82" s="61"/>
      <c r="H82" s="61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spans="1:105" s="171" customFormat="1" ht="15">
      <c r="A83" s="167"/>
      <c r="B83" s="167"/>
      <c r="C83" s="61"/>
      <c r="D83" s="61"/>
      <c r="E83" s="61"/>
      <c r="F83" s="61"/>
      <c r="G83" s="61"/>
      <c r="H83" s="61"/>
      <c r="I83" s="170"/>
      <c r="J83" s="170"/>
      <c r="K83" s="170"/>
      <c r="L83" s="170"/>
      <c r="M83" s="170"/>
      <c r="N83" s="170"/>
      <c r="O83" s="170"/>
      <c r="P83" s="170"/>
      <c r="Q83" s="170"/>
      <c r="R83" s="381"/>
      <c r="S83" s="382"/>
      <c r="T83" s="382"/>
      <c r="U83" s="382"/>
      <c r="V83" s="382"/>
      <c r="W83" s="61"/>
      <c r="X83" s="61"/>
      <c r="Y83" s="170"/>
    </row>
    <row r="84" spans="1:105" s="171" customFormat="1">
      <c r="A84" s="167"/>
      <c r="B84" s="167"/>
      <c r="C84" s="61"/>
      <c r="D84" s="61"/>
      <c r="E84" s="61"/>
      <c r="F84" s="61"/>
      <c r="G84" s="61"/>
      <c r="H84" s="61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61"/>
      <c r="X84" s="61"/>
      <c r="Y84" s="170"/>
    </row>
    <row r="85" spans="1:105" s="171" customFormat="1">
      <c r="A85" s="167"/>
      <c r="B85" s="167"/>
      <c r="C85" s="61"/>
      <c r="D85" s="61"/>
      <c r="E85" s="61"/>
      <c r="F85" s="61"/>
      <c r="G85" s="61"/>
      <c r="H85" s="61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61"/>
      <c r="V85" s="61"/>
      <c r="W85" s="61"/>
      <c r="X85" s="61"/>
      <c r="Y85" s="170"/>
    </row>
    <row r="86" spans="1:105" s="171" customFormat="1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61"/>
      <c r="V86" s="61"/>
      <c r="W86" s="61"/>
      <c r="X86" s="61"/>
      <c r="Y86" s="170"/>
    </row>
    <row r="87" spans="1:105" s="170" customFormat="1">
      <c r="A87" s="172"/>
      <c r="B87" s="172"/>
      <c r="U87" s="61"/>
      <c r="V87" s="61"/>
      <c r="W87" s="61"/>
      <c r="X87" s="6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171"/>
      <c r="CM87" s="171"/>
      <c r="CN87" s="171"/>
      <c r="CO87" s="171"/>
      <c r="CP87" s="171"/>
      <c r="CQ87" s="171"/>
      <c r="CR87" s="171"/>
      <c r="CS87" s="171"/>
      <c r="CT87" s="171"/>
      <c r="CU87" s="171"/>
      <c r="CV87" s="171"/>
      <c r="CW87" s="171"/>
      <c r="CX87" s="171"/>
      <c r="CY87" s="171"/>
      <c r="CZ87" s="171"/>
      <c r="DA87" s="171"/>
    </row>
    <row r="88" spans="1:105" s="170" customFormat="1">
      <c r="A88" s="172"/>
      <c r="B88" s="167"/>
      <c r="C88" s="61"/>
      <c r="D88" s="61"/>
      <c r="E88" s="61"/>
      <c r="F88" s="61"/>
      <c r="G88" s="61"/>
      <c r="H88" s="61"/>
      <c r="U88" s="61"/>
      <c r="V88" s="61"/>
      <c r="W88" s="61"/>
      <c r="X88" s="6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1"/>
      <c r="BY88" s="171"/>
      <c r="BZ88" s="171"/>
      <c r="CA88" s="171"/>
      <c r="CB88" s="171"/>
      <c r="CC88" s="171"/>
      <c r="CD88" s="171"/>
      <c r="CE88" s="171"/>
      <c r="CF88" s="171"/>
      <c r="CG88" s="171"/>
      <c r="CH88" s="171"/>
      <c r="CI88" s="171"/>
      <c r="CJ88" s="171"/>
      <c r="CK88" s="171"/>
      <c r="CL88" s="171"/>
      <c r="CM88" s="171"/>
      <c r="CN88" s="171"/>
      <c r="CO88" s="171"/>
      <c r="CP88" s="171"/>
      <c r="CQ88" s="171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</row>
    <row r="89" spans="1:105" s="170" customFormat="1">
      <c r="A89" s="172"/>
      <c r="B89" s="172"/>
      <c r="U89" s="61"/>
      <c r="V89" s="61"/>
      <c r="W89" s="61"/>
      <c r="X89" s="6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</row>
    <row r="90" spans="1:105" s="171" customFormat="1">
      <c r="A90" s="172"/>
      <c r="B90" s="172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</row>
    <row r="91" spans="1:105" s="171" customFormat="1">
      <c r="A91" s="172"/>
      <c r="B91" s="173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</row>
    <row r="92" spans="1:105" s="171" customFormat="1">
      <c r="A92" s="172"/>
      <c r="B92" s="172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  <row r="93" spans="1:105" s="171" customFormat="1">
      <c r="A93" s="172"/>
      <c r="B93" s="172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spans="1:105">
      <c r="A94" s="172"/>
      <c r="B94" s="172"/>
      <c r="C94" s="170"/>
      <c r="D94" s="170"/>
      <c r="E94" s="170"/>
      <c r="F94" s="170"/>
      <c r="G94" s="170"/>
      <c r="H94" s="170"/>
    </row>
    <row r="95" spans="1:105">
      <c r="A95" s="172"/>
      <c r="B95" s="172"/>
      <c r="C95" s="170"/>
      <c r="D95" s="170"/>
      <c r="E95" s="170"/>
      <c r="F95" s="170"/>
      <c r="G95" s="170"/>
      <c r="H95" s="170"/>
    </row>
    <row r="96" spans="1:105">
      <c r="A96" s="172"/>
      <c r="B96" s="172"/>
      <c r="C96" s="170"/>
      <c r="D96" s="170"/>
      <c r="E96" s="170"/>
      <c r="F96" s="170"/>
      <c r="G96" s="170"/>
      <c r="H96" s="170"/>
    </row>
    <row r="97" spans="1:8">
      <c r="A97" s="172"/>
      <c r="B97" s="172"/>
      <c r="C97" s="170"/>
      <c r="D97" s="170"/>
      <c r="E97" s="170"/>
      <c r="F97" s="170"/>
      <c r="G97" s="170"/>
      <c r="H97" s="170"/>
    </row>
  </sheetData>
  <mergeCells count="402"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C17:G17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1:J41"/>
    <mergeCell ref="K41:L41"/>
    <mergeCell ref="M41:N41"/>
    <mergeCell ref="O41:P41"/>
    <mergeCell ref="S40:T40"/>
    <mergeCell ref="U40:V40"/>
    <mergeCell ref="W40:X40"/>
    <mergeCell ref="I40:J40"/>
    <mergeCell ref="Q49:R49"/>
    <mergeCell ref="Q43:R43"/>
    <mergeCell ref="S43:T43"/>
    <mergeCell ref="U43:V43"/>
    <mergeCell ref="W43:X43"/>
    <mergeCell ref="S49:T49"/>
    <mergeCell ref="U49:V49"/>
    <mergeCell ref="W49:X49"/>
    <mergeCell ref="W41:X41"/>
    <mergeCell ref="U41:V41"/>
    <mergeCell ref="U42:V42"/>
    <mergeCell ref="W42:X42"/>
    <mergeCell ref="S41:T41"/>
    <mergeCell ref="S42:T42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Q52:R52"/>
    <mergeCell ref="S52:T52"/>
    <mergeCell ref="U52:V52"/>
    <mergeCell ref="W52:X52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W56:X56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O68:P68"/>
    <mergeCell ref="Q68:R68"/>
    <mergeCell ref="S68:T68"/>
    <mergeCell ref="U68:V68"/>
    <mergeCell ref="W68:X68"/>
    <mergeCell ref="A70:B70"/>
    <mergeCell ref="C70:D70"/>
    <mergeCell ref="F70:G70"/>
    <mergeCell ref="I70:J70"/>
    <mergeCell ref="K70:L70"/>
    <mergeCell ref="A68:B68"/>
    <mergeCell ref="C68:D68"/>
    <mergeCell ref="F68:G68"/>
    <mergeCell ref="I68:J68"/>
    <mergeCell ref="K68:L68"/>
    <mergeCell ref="M68:N68"/>
    <mergeCell ref="W72:X72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U70:V70"/>
    <mergeCell ref="W70:X70"/>
    <mergeCell ref="R77:V77"/>
    <mergeCell ref="R79:V79"/>
    <mergeCell ref="R81:V81"/>
    <mergeCell ref="R83:V83"/>
    <mergeCell ref="M72:N72"/>
    <mergeCell ref="O72:P72"/>
    <mergeCell ref="Q72:R72"/>
    <mergeCell ref="S72:T72"/>
    <mergeCell ref="U72:V72"/>
    <mergeCell ref="K40:L40"/>
    <mergeCell ref="M40:N40"/>
    <mergeCell ref="O40:P40"/>
    <mergeCell ref="Q40:R40"/>
    <mergeCell ref="I42:J42"/>
    <mergeCell ref="K42:L42"/>
    <mergeCell ref="M42:N42"/>
    <mergeCell ref="O42:P42"/>
    <mergeCell ref="Q42:R42"/>
    <mergeCell ref="Q41:R41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28"/>
  <sheetViews>
    <sheetView view="pageBreakPreview" zoomScale="130" zoomScaleNormal="100" zoomScaleSheetLayoutView="130" workbookViewId="0">
      <selection activeCell="B23" sqref="B23"/>
    </sheetView>
  </sheetViews>
  <sheetFormatPr defaultColWidth="11.42578125" defaultRowHeight="12.75"/>
  <cols>
    <col min="1" max="8" width="15.5703125" style="68" customWidth="1"/>
    <col min="9" max="10" width="15" style="68" customWidth="1"/>
    <col min="11" max="11" width="2.140625" style="68" customWidth="1"/>
    <col min="12" max="14" width="2.28515625" style="68" customWidth="1"/>
    <col min="15" max="16" width="10.140625" style="68" customWidth="1"/>
    <col min="17" max="17" width="10.7109375" style="68" customWidth="1"/>
    <col min="18" max="16384" width="11.42578125" style="68"/>
  </cols>
  <sheetData>
    <row r="1" spans="1:13">
      <c r="A1" s="362" t="str">
        <f>+Aperçu!A1</f>
        <v>Désignation du projet / de l'appel d'offres</v>
      </c>
      <c r="B1" s="362"/>
      <c r="C1" s="362"/>
      <c r="D1" s="362"/>
      <c r="E1" s="362"/>
    </row>
    <row r="2" spans="1:13" ht="12.75" customHeight="1">
      <c r="A2" s="362"/>
      <c r="B2" s="362"/>
      <c r="C2" s="362"/>
      <c r="D2" s="362"/>
      <c r="E2" s="362"/>
    </row>
    <row r="3" spans="1:13" ht="12.75" customHeight="1">
      <c r="A3" s="211"/>
      <c r="B3" s="211"/>
      <c r="C3" s="211"/>
      <c r="D3" s="211"/>
      <c r="E3" s="211"/>
    </row>
    <row r="4" spans="1:13" ht="12.75" customHeight="1">
      <c r="A4" s="69" t="s">
        <v>92</v>
      </c>
      <c r="B4" s="70"/>
      <c r="C4" s="71"/>
      <c r="D4" s="72"/>
      <c r="E4" s="72"/>
      <c r="F4" s="72"/>
      <c r="G4" s="72"/>
      <c r="H4" s="72"/>
      <c r="I4" s="72"/>
      <c r="J4" s="72"/>
      <c r="K4" s="73"/>
      <c r="L4" s="74"/>
      <c r="M4" s="73"/>
    </row>
    <row r="5" spans="1:13" ht="12.75" customHeight="1">
      <c r="A5" s="70"/>
      <c r="B5" s="71"/>
      <c r="C5" s="72"/>
      <c r="D5" s="72"/>
      <c r="E5" s="72"/>
      <c r="F5" s="72"/>
      <c r="G5" s="72"/>
      <c r="H5" s="72"/>
      <c r="I5" s="72"/>
      <c r="J5" s="73"/>
      <c r="K5" s="74"/>
      <c r="L5" s="73"/>
    </row>
    <row r="6" spans="1:13">
      <c r="A6" s="75" t="s">
        <v>90</v>
      </c>
      <c r="B6" s="76"/>
      <c r="C6" s="77"/>
      <c r="D6" s="77"/>
      <c r="E6" s="78"/>
      <c r="F6" s="79"/>
      <c r="G6" s="80"/>
      <c r="H6" s="80"/>
      <c r="I6" s="81"/>
      <c r="J6" s="73"/>
      <c r="K6" s="74"/>
      <c r="L6" s="73"/>
    </row>
    <row r="7" spans="1:13" ht="97.5" customHeight="1">
      <c r="A7" s="82" t="s">
        <v>87</v>
      </c>
      <c r="B7" s="83" t="s">
        <v>94</v>
      </c>
      <c r="C7" s="83" t="s">
        <v>96</v>
      </c>
      <c r="D7" s="84" t="s">
        <v>97</v>
      </c>
      <c r="E7" s="83" t="s">
        <v>95</v>
      </c>
      <c r="F7" s="83" t="s">
        <v>19</v>
      </c>
      <c r="G7" s="83" t="s">
        <v>29</v>
      </c>
      <c r="H7" s="83" t="s">
        <v>3</v>
      </c>
      <c r="I7" s="73"/>
      <c r="J7" s="74"/>
      <c r="K7" s="73"/>
    </row>
    <row r="8" spans="1:13">
      <c r="A8" s="85"/>
      <c r="B8" s="85" t="s">
        <v>4</v>
      </c>
      <c r="C8" s="85" t="s">
        <v>4</v>
      </c>
      <c r="D8" s="85" t="s">
        <v>5</v>
      </c>
      <c r="E8" s="85" t="s">
        <v>89</v>
      </c>
      <c r="F8" s="85" t="s">
        <v>20</v>
      </c>
      <c r="G8" s="85" t="s">
        <v>88</v>
      </c>
      <c r="H8" s="85" t="s">
        <v>6</v>
      </c>
      <c r="I8" s="73"/>
      <c r="J8" s="74"/>
      <c r="K8" s="73"/>
    </row>
    <row r="9" spans="1:13">
      <c r="A9" s="86" t="s">
        <v>7</v>
      </c>
      <c r="B9" s="208">
        <v>775000</v>
      </c>
      <c r="C9" s="209">
        <f t="shared" ref="C9:C20" si="0">IF(B9&lt;$I$24,"",(B9-$I$24))</f>
        <v>290000</v>
      </c>
      <c r="D9" s="210">
        <f>IF(B9&lt;$I$24,"",C9/$I$28)</f>
        <v>0.59799999999999998</v>
      </c>
      <c r="E9" s="87" t="str">
        <f>IF(B9="","",IF(D9&gt;=1,"aucun point","points"))</f>
        <v>points</v>
      </c>
      <c r="F9" s="132">
        <f t="shared" ref="F9:F20" si="1">IF(B9="","",IF(B9&gt;I$25,0,(1-D9)*5))</f>
        <v>2.0099999999999998</v>
      </c>
      <c r="G9" s="212">
        <f>IF(B9="","",F9*Aperçu!$C$45)</f>
        <v>60</v>
      </c>
      <c r="H9" s="133">
        <f>IF(B9="","",RANK(B9,$B$9:$B$20,1))</f>
        <v>8</v>
      </c>
      <c r="I9" s="73"/>
      <c r="J9" s="74"/>
      <c r="K9" s="73"/>
    </row>
    <row r="10" spans="1:13">
      <c r="A10" s="86" t="s">
        <v>8</v>
      </c>
      <c r="B10" s="208">
        <v>775000</v>
      </c>
      <c r="C10" s="209">
        <f t="shared" si="0"/>
        <v>290000</v>
      </c>
      <c r="D10" s="210">
        <f t="shared" ref="D10:D20" si="2">IF(B10&lt;$I$24,"",C10/$I$28)</f>
        <v>0.59799999999999998</v>
      </c>
      <c r="E10" s="87" t="str">
        <f t="shared" ref="E10:E20" si="3">IF(B10="","",IF(D10&gt;=1,"aucun point","points"))</f>
        <v>points</v>
      </c>
      <c r="F10" s="132">
        <f t="shared" si="1"/>
        <v>2.0099999999999998</v>
      </c>
      <c r="G10" s="212">
        <f>IF(B10="","",F10*Aperçu!$C$45)</f>
        <v>60</v>
      </c>
      <c r="H10" s="133">
        <f t="shared" ref="H10:H20" si="4">IF(B10="","",RANK(B10,$B$9:$B$20,1))</f>
        <v>8</v>
      </c>
      <c r="I10" s="73"/>
      <c r="J10" s="74"/>
      <c r="K10" s="73"/>
    </row>
    <row r="11" spans="1:13">
      <c r="A11" s="86" t="s">
        <v>9</v>
      </c>
      <c r="B11" s="208">
        <v>750000</v>
      </c>
      <c r="C11" s="209">
        <f t="shared" si="0"/>
        <v>265000</v>
      </c>
      <c r="D11" s="210">
        <f t="shared" si="2"/>
        <v>0.54600000000000004</v>
      </c>
      <c r="E11" s="87" t="str">
        <f t="shared" si="3"/>
        <v>points</v>
      </c>
      <c r="F11" s="132">
        <f t="shared" si="1"/>
        <v>2.27</v>
      </c>
      <c r="G11" s="212">
        <f>IF(B11="","",F11*Aperçu!$C$45)</f>
        <v>68</v>
      </c>
      <c r="H11" s="133">
        <f t="shared" si="4"/>
        <v>7</v>
      </c>
      <c r="I11" s="73"/>
      <c r="J11" s="74"/>
      <c r="K11" s="73"/>
    </row>
    <row r="12" spans="1:13">
      <c r="A12" s="86" t="s">
        <v>10</v>
      </c>
      <c r="B12" s="208">
        <v>970000</v>
      </c>
      <c r="C12" s="209">
        <f t="shared" si="0"/>
        <v>485000</v>
      </c>
      <c r="D12" s="210">
        <f t="shared" si="2"/>
        <v>1</v>
      </c>
      <c r="E12" s="87" t="str">
        <f t="shared" si="3"/>
        <v>aucun point</v>
      </c>
      <c r="F12" s="132">
        <f t="shared" si="1"/>
        <v>0</v>
      </c>
      <c r="G12" s="212">
        <f>IF(B12="","",F12*Aperçu!$C$45)</f>
        <v>0</v>
      </c>
      <c r="H12" s="133">
        <f t="shared" si="4"/>
        <v>11</v>
      </c>
      <c r="I12" s="73"/>
      <c r="J12" s="74"/>
      <c r="K12" s="73"/>
    </row>
    <row r="13" spans="1:13">
      <c r="A13" s="86" t="s">
        <v>11</v>
      </c>
      <c r="B13" s="208">
        <v>810000</v>
      </c>
      <c r="C13" s="209">
        <f t="shared" si="0"/>
        <v>325000</v>
      </c>
      <c r="D13" s="210">
        <f t="shared" si="2"/>
        <v>0.67</v>
      </c>
      <c r="E13" s="87" t="str">
        <f t="shared" si="3"/>
        <v>points</v>
      </c>
      <c r="F13" s="132">
        <f t="shared" si="1"/>
        <v>1.65</v>
      </c>
      <c r="G13" s="212">
        <f>IF(B13="","",F13*Aperçu!$C$45)</f>
        <v>50</v>
      </c>
      <c r="H13" s="133">
        <f t="shared" si="4"/>
        <v>10</v>
      </c>
      <c r="I13" s="73"/>
      <c r="J13" s="74"/>
      <c r="K13" s="73"/>
    </row>
    <row r="14" spans="1:13">
      <c r="A14" s="86" t="s">
        <v>12</v>
      </c>
      <c r="B14" s="208">
        <v>490000</v>
      </c>
      <c r="C14" s="209">
        <f t="shared" si="0"/>
        <v>5000</v>
      </c>
      <c r="D14" s="210">
        <f t="shared" si="2"/>
        <v>0.01</v>
      </c>
      <c r="E14" s="87" t="str">
        <f t="shared" si="3"/>
        <v>points</v>
      </c>
      <c r="F14" s="132">
        <f t="shared" si="1"/>
        <v>4.95</v>
      </c>
      <c r="G14" s="212">
        <f>IF(B14="","",F14*Aperçu!$C$45)</f>
        <v>149</v>
      </c>
      <c r="H14" s="133">
        <f t="shared" si="4"/>
        <v>2</v>
      </c>
      <c r="I14" s="73"/>
      <c r="J14" s="74"/>
      <c r="K14" s="73"/>
    </row>
    <row r="15" spans="1:13">
      <c r="A15" s="86" t="s">
        <v>0</v>
      </c>
      <c r="B15" s="208">
        <v>500000</v>
      </c>
      <c r="C15" s="209">
        <f t="shared" si="0"/>
        <v>15000</v>
      </c>
      <c r="D15" s="210">
        <f t="shared" si="2"/>
        <v>3.1E-2</v>
      </c>
      <c r="E15" s="87" t="str">
        <f t="shared" si="3"/>
        <v>points</v>
      </c>
      <c r="F15" s="132">
        <f t="shared" si="1"/>
        <v>4.8499999999999996</v>
      </c>
      <c r="G15" s="212">
        <f>IF(B15="","",F15*Aperçu!$C$45)</f>
        <v>146</v>
      </c>
      <c r="H15" s="133">
        <f t="shared" si="4"/>
        <v>3</v>
      </c>
      <c r="I15" s="73"/>
      <c r="J15" s="74"/>
      <c r="K15" s="73"/>
    </row>
    <row r="16" spans="1:13">
      <c r="A16" s="86" t="s">
        <v>13</v>
      </c>
      <c r="B16" s="208">
        <v>700000</v>
      </c>
      <c r="C16" s="209">
        <f t="shared" si="0"/>
        <v>215000</v>
      </c>
      <c r="D16" s="210">
        <f t="shared" si="2"/>
        <v>0.443</v>
      </c>
      <c r="E16" s="87" t="str">
        <f t="shared" si="3"/>
        <v>points</v>
      </c>
      <c r="F16" s="132">
        <f t="shared" si="1"/>
        <v>2.79</v>
      </c>
      <c r="G16" s="212">
        <f>IF(B16="","",F16*Aperçu!$C$45)</f>
        <v>84</v>
      </c>
      <c r="H16" s="133">
        <f t="shared" si="4"/>
        <v>6</v>
      </c>
      <c r="I16" s="73"/>
      <c r="J16" s="74"/>
      <c r="K16" s="73"/>
    </row>
    <row r="17" spans="1:17">
      <c r="A17" s="86" t="s">
        <v>106</v>
      </c>
      <c r="B17" s="208">
        <v>660000</v>
      </c>
      <c r="C17" s="209">
        <f t="shared" si="0"/>
        <v>175000</v>
      </c>
      <c r="D17" s="210">
        <f t="shared" si="2"/>
        <v>0.36099999999999999</v>
      </c>
      <c r="E17" s="87" t="str">
        <f t="shared" si="3"/>
        <v>points</v>
      </c>
      <c r="F17" s="132">
        <f t="shared" si="1"/>
        <v>3.2</v>
      </c>
      <c r="G17" s="212">
        <f>IF(B17="","",F17*Aperçu!$C$45)</f>
        <v>96</v>
      </c>
      <c r="H17" s="133">
        <f t="shared" si="4"/>
        <v>5</v>
      </c>
      <c r="I17" s="73"/>
      <c r="J17" s="74"/>
      <c r="K17" s="73"/>
    </row>
    <row r="18" spans="1:17">
      <c r="A18" s="86" t="s">
        <v>14</v>
      </c>
      <c r="B18" s="208">
        <v>650000</v>
      </c>
      <c r="C18" s="209">
        <f t="shared" si="0"/>
        <v>165000</v>
      </c>
      <c r="D18" s="210">
        <f t="shared" si="2"/>
        <v>0.34</v>
      </c>
      <c r="E18" s="87" t="str">
        <f t="shared" si="3"/>
        <v>points</v>
      </c>
      <c r="F18" s="132">
        <f t="shared" si="1"/>
        <v>3.3</v>
      </c>
      <c r="G18" s="212">
        <f>IF(B18="","",F18*Aperçu!$C$45)</f>
        <v>99</v>
      </c>
      <c r="H18" s="133">
        <f t="shared" si="4"/>
        <v>4</v>
      </c>
      <c r="I18" s="73"/>
      <c r="J18" s="74"/>
      <c r="K18" s="73"/>
    </row>
    <row r="19" spans="1:17">
      <c r="A19" s="86" t="s">
        <v>15</v>
      </c>
      <c r="B19" s="208">
        <v>485000</v>
      </c>
      <c r="C19" s="209">
        <f t="shared" si="0"/>
        <v>0</v>
      </c>
      <c r="D19" s="210">
        <f t="shared" si="2"/>
        <v>0</v>
      </c>
      <c r="E19" s="87" t="str">
        <f t="shared" si="3"/>
        <v>points</v>
      </c>
      <c r="F19" s="132">
        <f t="shared" si="1"/>
        <v>5</v>
      </c>
      <c r="G19" s="212">
        <f>IF(B19="","",F19*Aperçu!$C$45)</f>
        <v>150</v>
      </c>
      <c r="H19" s="133">
        <f t="shared" si="4"/>
        <v>1</v>
      </c>
      <c r="I19" s="73"/>
      <c r="J19" s="74"/>
      <c r="K19" s="73"/>
    </row>
    <row r="20" spans="1:17">
      <c r="A20" s="86" t="s">
        <v>16</v>
      </c>
      <c r="B20" s="208">
        <v>1000000</v>
      </c>
      <c r="C20" s="209">
        <f t="shared" si="0"/>
        <v>515000</v>
      </c>
      <c r="D20" s="210">
        <f t="shared" si="2"/>
        <v>1.0620000000000001</v>
      </c>
      <c r="E20" s="87" t="str">
        <f t="shared" si="3"/>
        <v>aucun point</v>
      </c>
      <c r="F20" s="132">
        <f t="shared" si="1"/>
        <v>0</v>
      </c>
      <c r="G20" s="212">
        <f>IF(B20="","",F20*Aperçu!$C$45)</f>
        <v>0</v>
      </c>
      <c r="H20" s="133">
        <f t="shared" si="4"/>
        <v>12</v>
      </c>
      <c r="I20" s="73"/>
      <c r="J20" s="74"/>
      <c r="K20" s="73"/>
    </row>
    <row r="21" spans="1:17">
      <c r="A21" s="74"/>
      <c r="B21" s="88"/>
      <c r="C21" s="89"/>
      <c r="D21" s="90"/>
      <c r="E21" s="91"/>
      <c r="F21" s="91"/>
      <c r="G21" s="91"/>
      <c r="H21" s="73"/>
      <c r="I21" s="92"/>
      <c r="J21" s="92"/>
      <c r="K21" s="92"/>
      <c r="L21" s="92"/>
      <c r="P21" s="190"/>
      <c r="Q21" s="190"/>
    </row>
    <row r="22" spans="1:17">
      <c r="A22" s="74"/>
      <c r="B22" s="88"/>
      <c r="C22" s="89"/>
      <c r="D22" s="90"/>
      <c r="E22" s="91"/>
      <c r="F22" s="91"/>
      <c r="G22" s="91"/>
      <c r="H22" s="73"/>
      <c r="I22" s="92"/>
      <c r="J22" s="92"/>
      <c r="K22" s="92"/>
      <c r="L22" s="92"/>
      <c r="P22" s="190"/>
      <c r="Q22" s="190"/>
    </row>
    <row r="23" spans="1:17">
      <c r="A23" s="74"/>
      <c r="B23" s="88"/>
      <c r="C23" s="89"/>
      <c r="D23" s="90" t="s">
        <v>93</v>
      </c>
      <c r="E23" s="91"/>
      <c r="F23" s="91"/>
      <c r="G23" s="91"/>
      <c r="H23" s="73"/>
      <c r="I23" s="92" t="s">
        <v>17</v>
      </c>
      <c r="J23" s="92" t="s">
        <v>19</v>
      </c>
      <c r="K23" s="92"/>
      <c r="L23" s="92"/>
      <c r="P23" s="190"/>
      <c r="Q23" s="190"/>
    </row>
    <row r="24" spans="1:17">
      <c r="A24" s="74"/>
      <c r="B24" s="88"/>
      <c r="C24" s="89"/>
      <c r="D24" s="91" t="s">
        <v>102</v>
      </c>
      <c r="E24" s="91"/>
      <c r="F24" s="91"/>
      <c r="G24" s="91"/>
      <c r="H24" s="73"/>
      <c r="I24" s="230">
        <f>MIN(B9:B20)</f>
        <v>485000</v>
      </c>
      <c r="J24" s="230">
        <v>5</v>
      </c>
      <c r="K24" s="92"/>
      <c r="L24" s="92"/>
      <c r="P24" s="190"/>
      <c r="Q24" s="190"/>
    </row>
    <row r="25" spans="1:17">
      <c r="A25" s="74"/>
      <c r="B25" s="88"/>
      <c r="C25" s="89"/>
      <c r="D25" s="93" t="s">
        <v>103</v>
      </c>
      <c r="E25" s="91"/>
      <c r="F25" s="207">
        <v>1</v>
      </c>
      <c r="G25" s="91"/>
      <c r="H25" s="73"/>
      <c r="I25" s="230">
        <f>I24+I24*F25</f>
        <v>970000</v>
      </c>
      <c r="J25" s="230">
        <v>0</v>
      </c>
      <c r="K25" s="92"/>
      <c r="L25" s="92"/>
      <c r="P25" s="189"/>
      <c r="Q25" s="189"/>
    </row>
    <row r="26" spans="1:17" ht="12" customHeight="1">
      <c r="A26" s="74"/>
      <c r="B26" s="74"/>
      <c r="C26" s="73"/>
      <c r="D26" s="73"/>
      <c r="E26" s="73"/>
      <c r="F26" s="73"/>
      <c r="G26" s="73"/>
      <c r="H26" s="73"/>
      <c r="I26" s="73"/>
      <c r="J26" s="73"/>
      <c r="K26" s="74"/>
      <c r="L26" s="73"/>
      <c r="P26" s="189"/>
      <c r="Q26" s="189"/>
    </row>
    <row r="27" spans="1:17">
      <c r="A27" s="74"/>
      <c r="B27" s="74"/>
      <c r="C27" s="73"/>
      <c r="D27" s="91"/>
      <c r="E27" s="92"/>
      <c r="F27" s="92"/>
      <c r="G27" s="92"/>
      <c r="H27" s="73"/>
      <c r="I27" s="92" t="s">
        <v>17</v>
      </c>
      <c r="J27" s="73"/>
      <c r="K27" s="74"/>
      <c r="L27" s="73"/>
      <c r="P27" s="189"/>
      <c r="Q27" s="189"/>
    </row>
    <row r="28" spans="1:17">
      <c r="A28" s="74"/>
      <c r="B28" s="74"/>
      <c r="C28" s="73"/>
      <c r="D28" s="91" t="s">
        <v>104</v>
      </c>
      <c r="E28" s="92"/>
      <c r="F28" s="92"/>
      <c r="G28" s="92"/>
      <c r="H28" s="73"/>
      <c r="I28" s="132">
        <f>I25-I24</f>
        <v>485000</v>
      </c>
      <c r="J28" s="73"/>
      <c r="K28" s="74"/>
      <c r="L28" s="73"/>
      <c r="P28" s="189"/>
      <c r="Q28" s="189"/>
    </row>
  </sheetData>
  <mergeCells count="1">
    <mergeCell ref="A1:E2"/>
  </mergeCells>
  <phoneticPr fontId="18" type="noConversion"/>
  <conditionalFormatting sqref="E9:E20">
    <cfRule type="containsText" dxfId="2" priority="1" stopIfTrue="1" operator="containsText" text="aucun point">
      <formula>NOT(ISERROR(SEARCH("aucun point",E9)))</formula>
    </cfRule>
    <cfRule type="cellIs" dxfId="1" priority="2" stopIfTrue="1" operator="equal">
      <formula>"Punkte"</formula>
    </cfRule>
    <cfRule type="cellIs" dxfId="0" priority="3" stopIfTrue="1" operator="equal">
      <formula>"keine Punkte"</formula>
    </cfRule>
  </conditionalFormatting>
  <pageMargins left="0.51181102362204722" right="0.47244094488188981" top="0.94488188976377963" bottom="0.39370078740157483" header="0.39370078740157483" footer="0.15748031496062992"/>
  <pageSetup paperSize="9" scale="86" orientation="landscape" r:id="rId1"/>
  <headerFooter alignWithMargins="0">
    <oddHeader>&amp;L&amp;G&amp;R&amp;G</oddHeader>
    <oddFooter>&amp;L&amp;8&amp;F / &amp;A&amp;C&amp;8&amp;D / &amp;T&amp;R&amp;8&amp;P/&amp;N</oddFooter>
  </headerFooter>
  <colBreaks count="1" manualBreakCount="1">
    <brk id="10" max="27" man="1"/>
  </col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69"/>
  <sheetViews>
    <sheetView zoomScale="75" zoomScaleNormal="75" zoomScaleSheetLayoutView="75" workbookViewId="0">
      <selection activeCell="AE27" sqref="AE27"/>
    </sheetView>
  </sheetViews>
  <sheetFormatPr defaultColWidth="11.42578125" defaultRowHeight="14.25"/>
  <cols>
    <col min="1" max="1" width="6.140625" style="7" customWidth="1"/>
    <col min="2" max="2" width="41.5703125" style="7" customWidth="1"/>
    <col min="3" max="3" width="11.42578125" style="8" customWidth="1"/>
    <col min="4" max="4" width="9" style="8" customWidth="1"/>
    <col min="5" max="5" width="5.140625" style="8" customWidth="1"/>
    <col min="6" max="6" width="10.7109375" style="8" customWidth="1"/>
    <col min="7" max="7" width="5.140625" style="8" customWidth="1"/>
    <col min="8" max="8" width="10.7109375" style="8" customWidth="1"/>
    <col min="9" max="9" width="5.140625" style="8" customWidth="1"/>
    <col min="10" max="10" width="10.7109375" style="8" customWidth="1"/>
    <col min="11" max="11" width="5.140625" style="8" customWidth="1"/>
    <col min="12" max="12" width="10.7109375" style="8" customWidth="1"/>
    <col min="13" max="13" width="5.140625" style="8" customWidth="1"/>
    <col min="14" max="14" width="10.5703125" style="8" customWidth="1"/>
    <col min="15" max="15" width="5.140625" style="8" customWidth="1"/>
    <col min="16" max="16" width="10.7109375" style="8" customWidth="1"/>
    <col min="17" max="17" width="5.140625" style="8" customWidth="1"/>
    <col min="18" max="18" width="10.7109375" style="8" customWidth="1"/>
    <col min="19" max="19" width="5.140625" style="8" customWidth="1"/>
    <col min="20" max="20" width="10.7109375" style="8" customWidth="1"/>
    <col min="21" max="21" width="5.140625" style="8" customWidth="1"/>
    <col min="22" max="22" width="10.7109375" style="8" customWidth="1"/>
    <col min="23" max="23" width="5.140625" style="8" customWidth="1"/>
    <col min="24" max="24" width="10.7109375" style="8" customWidth="1"/>
    <col min="25" max="25" width="5" style="8" customWidth="1"/>
    <col min="26" max="26" width="10.7109375" style="8" customWidth="1"/>
    <col min="27" max="27" width="5.140625" style="8" customWidth="1"/>
    <col min="28" max="28" width="10.7109375" style="8" customWidth="1"/>
    <col min="29" max="108" width="11.42578125" style="112"/>
    <col min="109" max="16384" width="11.42578125" style="9"/>
  </cols>
  <sheetData>
    <row r="1" spans="1:108" s="4" customFormat="1" ht="9.75" customHeight="1">
      <c r="A1" s="362" t="str">
        <f>Aperçu!A1</f>
        <v>Désignation du projet / de l'appel d'offres</v>
      </c>
      <c r="B1" s="362"/>
      <c r="C1" s="362"/>
      <c r="D1" s="362"/>
      <c r="E1" s="362"/>
      <c r="F1" s="362"/>
      <c r="G1" s="362"/>
      <c r="H1" s="36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</row>
    <row r="2" spans="1:108" s="4" customFormat="1" ht="9.75" customHeight="1">
      <c r="A2" s="362"/>
      <c r="B2" s="362"/>
      <c r="C2" s="362"/>
      <c r="D2" s="362"/>
      <c r="E2" s="362"/>
      <c r="F2" s="362"/>
      <c r="G2" s="362"/>
      <c r="H2" s="36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</row>
    <row r="3" spans="1:108" s="6" customFormat="1" ht="17.25" customHeight="1">
      <c r="A3" s="231" t="s">
        <v>100</v>
      </c>
      <c r="B3" s="5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5"/>
      <c r="U3" s="5"/>
      <c r="V3" s="5"/>
      <c r="W3" s="5"/>
      <c r="X3" s="5"/>
      <c r="Y3" s="5"/>
      <c r="Z3" s="5"/>
      <c r="AA3" s="5"/>
      <c r="AB3" s="46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</row>
    <row r="4" spans="1:108" s="6" customFormat="1" ht="6.75" customHeight="1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</row>
    <row r="5" spans="1:108" s="18" customFormat="1" ht="14.25" customHeight="1">
      <c r="A5" s="347" t="s">
        <v>21</v>
      </c>
      <c r="B5" s="348"/>
      <c r="C5" s="21"/>
      <c r="D5" s="24"/>
      <c r="E5" s="343" t="s">
        <v>7</v>
      </c>
      <c r="F5" s="343"/>
      <c r="G5" s="343" t="s">
        <v>8</v>
      </c>
      <c r="H5" s="343"/>
      <c r="I5" s="343" t="s">
        <v>9</v>
      </c>
      <c r="J5" s="343"/>
      <c r="K5" s="343" t="s">
        <v>10</v>
      </c>
      <c r="L5" s="343"/>
      <c r="M5" s="343" t="s">
        <v>11</v>
      </c>
      <c r="N5" s="343"/>
      <c r="O5" s="343" t="s">
        <v>12</v>
      </c>
      <c r="P5" s="343"/>
      <c r="Q5" s="343" t="s">
        <v>0</v>
      </c>
      <c r="R5" s="343"/>
      <c r="S5" s="343" t="s">
        <v>13</v>
      </c>
      <c r="T5" s="343"/>
      <c r="U5" s="343" t="s">
        <v>106</v>
      </c>
      <c r="V5" s="343"/>
      <c r="W5" s="343" t="s">
        <v>14</v>
      </c>
      <c r="X5" s="343"/>
      <c r="Y5" s="343" t="s">
        <v>15</v>
      </c>
      <c r="Z5" s="343"/>
      <c r="AA5" s="343" t="s">
        <v>16</v>
      </c>
      <c r="AB5" s="343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</row>
    <row r="6" spans="1:108" s="20" customFormat="1" ht="6.75" customHeight="1">
      <c r="A6" s="25"/>
      <c r="B6" s="25"/>
      <c r="C6" s="19"/>
      <c r="D6" s="19"/>
      <c r="E6" s="40"/>
      <c r="F6" s="40"/>
      <c r="G6" s="40"/>
      <c r="H6" s="40"/>
      <c r="I6" s="19"/>
      <c r="J6" s="19"/>
      <c r="K6" s="40"/>
      <c r="L6" s="19"/>
      <c r="M6" s="19"/>
      <c r="N6" s="19"/>
      <c r="O6" s="40"/>
      <c r="P6" s="19"/>
      <c r="Q6" s="19"/>
      <c r="R6" s="19"/>
      <c r="S6" s="19"/>
      <c r="T6" s="19"/>
      <c r="U6" s="40"/>
      <c r="V6" s="40"/>
      <c r="W6" s="40"/>
      <c r="X6" s="40"/>
      <c r="Y6" s="40"/>
      <c r="Z6" s="19"/>
      <c r="AA6" s="40"/>
      <c r="AB6" s="19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</row>
    <row r="7" spans="1:108" s="234" customFormat="1" ht="26.25" customHeight="1">
      <c r="A7" s="341" t="s">
        <v>24</v>
      </c>
      <c r="B7" s="342"/>
      <c r="C7" s="232" t="s">
        <v>43</v>
      </c>
      <c r="D7" s="276" t="s">
        <v>99</v>
      </c>
      <c r="E7" s="42" t="s">
        <v>19</v>
      </c>
      <c r="F7" s="43" t="s">
        <v>28</v>
      </c>
      <c r="G7" s="42" t="s">
        <v>19</v>
      </c>
      <c r="H7" s="43" t="s">
        <v>28</v>
      </c>
      <c r="I7" s="42" t="s">
        <v>19</v>
      </c>
      <c r="J7" s="43" t="s">
        <v>28</v>
      </c>
      <c r="K7" s="42" t="s">
        <v>19</v>
      </c>
      <c r="L7" s="43" t="s">
        <v>28</v>
      </c>
      <c r="M7" s="42" t="s">
        <v>19</v>
      </c>
      <c r="N7" s="43" t="s">
        <v>28</v>
      </c>
      <c r="O7" s="42" t="s">
        <v>19</v>
      </c>
      <c r="P7" s="43" t="s">
        <v>28</v>
      </c>
      <c r="Q7" s="42" t="s">
        <v>19</v>
      </c>
      <c r="R7" s="43" t="s">
        <v>28</v>
      </c>
      <c r="S7" s="42" t="s">
        <v>19</v>
      </c>
      <c r="T7" s="43" t="s">
        <v>28</v>
      </c>
      <c r="U7" s="42" t="s">
        <v>19</v>
      </c>
      <c r="V7" s="43" t="s">
        <v>28</v>
      </c>
      <c r="W7" s="42" t="s">
        <v>19</v>
      </c>
      <c r="X7" s="43" t="s">
        <v>28</v>
      </c>
      <c r="Y7" s="42" t="s">
        <v>19</v>
      </c>
      <c r="Z7" s="43" t="s">
        <v>28</v>
      </c>
      <c r="AA7" s="42" t="s">
        <v>19</v>
      </c>
      <c r="AB7" s="43" t="s">
        <v>28</v>
      </c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</row>
    <row r="8" spans="1:108" s="237" customFormat="1" ht="12.95" customHeight="1">
      <c r="A8" s="239" t="str">
        <f>Aperçu!A44</f>
        <v>CA 1</v>
      </c>
      <c r="B8" s="240" t="str">
        <f>Aperçu!B44</f>
        <v>Prix</v>
      </c>
      <c r="C8" s="241"/>
      <c r="D8" s="242">
        <f>Aperçu!D44</f>
        <v>150</v>
      </c>
      <c r="E8" s="397">
        <f>SUM(F9:F9)</f>
        <v>60</v>
      </c>
      <c r="F8" s="398"/>
      <c r="G8" s="397">
        <f>SUM(H9:H9)</f>
        <v>60</v>
      </c>
      <c r="H8" s="398"/>
      <c r="I8" s="397">
        <f>SUM(J9:J9)</f>
        <v>68</v>
      </c>
      <c r="J8" s="398"/>
      <c r="K8" s="397">
        <f>SUM(L9:L9)</f>
        <v>0</v>
      </c>
      <c r="L8" s="398"/>
      <c r="M8" s="397">
        <f>SUM(N9:N9)</f>
        <v>50</v>
      </c>
      <c r="N8" s="398"/>
      <c r="O8" s="397">
        <f>SUM(P9:P9)</f>
        <v>149</v>
      </c>
      <c r="P8" s="398"/>
      <c r="Q8" s="397">
        <f>SUM(R9:R9)</f>
        <v>146</v>
      </c>
      <c r="R8" s="398"/>
      <c r="S8" s="397">
        <f>SUM(T9:T9)</f>
        <v>84</v>
      </c>
      <c r="T8" s="398"/>
      <c r="U8" s="397">
        <f>SUM(V9:V9)</f>
        <v>96</v>
      </c>
      <c r="V8" s="398"/>
      <c r="W8" s="397">
        <f>SUM(X9:X9)</f>
        <v>99</v>
      </c>
      <c r="X8" s="398"/>
      <c r="Y8" s="397">
        <f>SUM(Z9:Z9)</f>
        <v>150</v>
      </c>
      <c r="Z8" s="398"/>
      <c r="AA8" s="397">
        <f>SUM(AB9:AB9)</f>
        <v>0</v>
      </c>
      <c r="AB8" s="398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6"/>
      <c r="CC8" s="236"/>
      <c r="CD8" s="236"/>
    </row>
    <row r="9" spans="1:108" s="237" customFormat="1" ht="12.95" customHeight="1">
      <c r="A9" s="277"/>
      <c r="B9" s="278" t="str">
        <f>Aperçu!B45</f>
        <v>Prix de l'offre révisé</v>
      </c>
      <c r="C9" s="272">
        <f>Aperçu!C45</f>
        <v>30</v>
      </c>
      <c r="D9" s="279">
        <f>Aperçu!D45</f>
        <v>150</v>
      </c>
      <c r="E9" s="280">
        <f>'Prix de l''offre révisé'!$F$9</f>
        <v>2.0099999999999998</v>
      </c>
      <c r="F9" s="281">
        <f>'Prix de l''offre révisé'!G9</f>
        <v>60</v>
      </c>
      <c r="G9" s="280">
        <f>'Prix de l''offre révisé'!$F$10</f>
        <v>2.0099999999999998</v>
      </c>
      <c r="H9" s="281">
        <f>'Prix de l''offre révisé'!G10</f>
        <v>60</v>
      </c>
      <c r="I9" s="280">
        <f>'Prix de l''offre révisé'!$F$11</f>
        <v>2.27</v>
      </c>
      <c r="J9" s="281">
        <f>'Prix de l''offre révisé'!G11</f>
        <v>68</v>
      </c>
      <c r="K9" s="280">
        <f>'Prix de l''offre révisé'!$F$12</f>
        <v>0</v>
      </c>
      <c r="L9" s="281">
        <f>'Prix de l''offre révisé'!G12</f>
        <v>0</v>
      </c>
      <c r="M9" s="280">
        <f>'Prix de l''offre révisé'!$F$13</f>
        <v>1.65</v>
      </c>
      <c r="N9" s="281">
        <f>'Prix de l''offre révisé'!G13</f>
        <v>50</v>
      </c>
      <c r="O9" s="280">
        <f>'Prix de l''offre révisé'!$F$14</f>
        <v>4.95</v>
      </c>
      <c r="P9" s="281">
        <f>'Prix de l''offre révisé'!G14</f>
        <v>149</v>
      </c>
      <c r="Q9" s="280">
        <f>'Prix de l''offre révisé'!$F$15</f>
        <v>4.8499999999999996</v>
      </c>
      <c r="R9" s="281">
        <f>'Prix de l''offre révisé'!G15</f>
        <v>146</v>
      </c>
      <c r="S9" s="280">
        <f>'Prix de l''offre révisé'!$F$16</f>
        <v>2.79</v>
      </c>
      <c r="T9" s="281">
        <f>'Prix de l''offre révisé'!G16</f>
        <v>84</v>
      </c>
      <c r="U9" s="280">
        <f>'Prix de l''offre révisé'!$F$17</f>
        <v>3.2</v>
      </c>
      <c r="V9" s="281">
        <f>'Prix de l''offre révisé'!G17</f>
        <v>96</v>
      </c>
      <c r="W9" s="280">
        <f>'Prix de l''offre révisé'!$F$18</f>
        <v>3.3</v>
      </c>
      <c r="X9" s="281">
        <f>'Prix de l''offre révisé'!G18</f>
        <v>99</v>
      </c>
      <c r="Y9" s="280">
        <f>'Prix de l''offre révisé'!$F$19</f>
        <v>5</v>
      </c>
      <c r="Z9" s="281">
        <f>'Prix de l''offre révisé'!G19</f>
        <v>150</v>
      </c>
      <c r="AA9" s="280">
        <f>'Prix de l''offre révisé'!$F$20</f>
        <v>0</v>
      </c>
      <c r="AB9" s="281">
        <f>'Prix de l''offre révisé'!G20</f>
        <v>0</v>
      </c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6"/>
      <c r="BQ9" s="236"/>
      <c r="BR9" s="236"/>
      <c r="BS9" s="236"/>
      <c r="BT9" s="236"/>
      <c r="BU9" s="236"/>
      <c r="BV9" s="236"/>
      <c r="BW9" s="236"/>
      <c r="BX9" s="236"/>
      <c r="BY9" s="236"/>
      <c r="BZ9" s="236"/>
      <c r="CA9" s="236"/>
      <c r="CB9" s="236"/>
      <c r="CC9" s="236"/>
      <c r="CD9" s="236"/>
    </row>
    <row r="10" spans="1:108" s="238" customFormat="1" ht="12.95" customHeight="1">
      <c r="A10" s="282" t="str">
        <f>Aperçu!A17</f>
        <v>CA 2</v>
      </c>
      <c r="B10" s="283" t="str">
        <f>Aperçu!B17</f>
        <v>Personnes-clés</v>
      </c>
      <c r="C10" s="284">
        <f>Aperçu!C17</f>
        <v>30</v>
      </c>
      <c r="D10" s="285">
        <f>Aperçu!D17</f>
        <v>150</v>
      </c>
      <c r="E10" s="405">
        <f>SUM(F11:F15)</f>
        <v>0</v>
      </c>
      <c r="F10" s="406"/>
      <c r="G10" s="405">
        <f>SUM(H11:H15)</f>
        <v>0</v>
      </c>
      <c r="H10" s="406"/>
      <c r="I10" s="405">
        <f>SUM(J11:J15)</f>
        <v>0</v>
      </c>
      <c r="J10" s="406"/>
      <c r="K10" s="405">
        <f>SUM(L11:L15)</f>
        <v>0</v>
      </c>
      <c r="L10" s="406"/>
      <c r="M10" s="405">
        <f>SUM(N11:N15)</f>
        <v>0</v>
      </c>
      <c r="N10" s="406"/>
      <c r="O10" s="405">
        <f>SUM(P11:P15)</f>
        <v>0</v>
      </c>
      <c r="P10" s="406"/>
      <c r="Q10" s="405">
        <f>SUM(R11:R15)</f>
        <v>0</v>
      </c>
      <c r="R10" s="406"/>
      <c r="S10" s="405">
        <f>SUM(T11:T15)</f>
        <v>0</v>
      </c>
      <c r="T10" s="406"/>
      <c r="U10" s="405">
        <f>SUM(V11:V15)</f>
        <v>0</v>
      </c>
      <c r="V10" s="406"/>
      <c r="W10" s="405">
        <f>SUM(X11:X15)</f>
        <v>0</v>
      </c>
      <c r="X10" s="406"/>
      <c r="Y10" s="405">
        <f>SUM(Z11:Z15)</f>
        <v>0</v>
      </c>
      <c r="Z10" s="406"/>
      <c r="AA10" s="405">
        <f>SUM(AB11:AB15)</f>
        <v>0</v>
      </c>
      <c r="AB10" s="406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</row>
    <row r="11" spans="1:108" s="236" customFormat="1" ht="12.95" customHeight="1">
      <c r="A11" s="286">
        <f>Aperçu!A18</f>
        <v>2.1</v>
      </c>
      <c r="B11" s="287" t="str">
        <f>Aperçu!B18</f>
        <v>Chef de projet</v>
      </c>
      <c r="C11" s="288">
        <f>Aperçu!C18</f>
        <v>20</v>
      </c>
      <c r="D11" s="289">
        <f>Aperçu!D18</f>
        <v>100</v>
      </c>
      <c r="E11" s="290">
        <f>'Soumissionnaire A'!$E23</f>
        <v>0</v>
      </c>
      <c r="F11" s="291">
        <f>SUM($C11*E11)</f>
        <v>0</v>
      </c>
      <c r="G11" s="290">
        <f>'Soumissionnaire B'!$E23</f>
        <v>0</v>
      </c>
      <c r="H11" s="291">
        <f>SUM($C11*G11)</f>
        <v>0</v>
      </c>
      <c r="I11" s="290">
        <f>'Soumissionnaire C'!$E23</f>
        <v>0</v>
      </c>
      <c r="J11" s="291">
        <f>SUM($C11*I11)</f>
        <v>0</v>
      </c>
      <c r="K11" s="290">
        <f>'Soumissionnaire D'!$E23</f>
        <v>0</v>
      </c>
      <c r="L11" s="291">
        <f>SUM($C11*K11)</f>
        <v>0</v>
      </c>
      <c r="M11" s="290">
        <f>'Soumissionnaire E'!$E23</f>
        <v>0</v>
      </c>
      <c r="N11" s="291">
        <f>SUM($C11*M11)</f>
        <v>0</v>
      </c>
      <c r="O11" s="290">
        <f>'Soumissionnaire F'!$E23</f>
        <v>0</v>
      </c>
      <c r="P11" s="291">
        <f>SUM($C11*O11)</f>
        <v>0</v>
      </c>
      <c r="Q11" s="290">
        <f>'Soumissionnaire G'!$E23</f>
        <v>0</v>
      </c>
      <c r="R11" s="291">
        <f>SUM($C11*Q11)</f>
        <v>0</v>
      </c>
      <c r="S11" s="290">
        <f>'Soumissionnaire H'!$E23</f>
        <v>0</v>
      </c>
      <c r="T11" s="291">
        <f>SUM($C11*S11)</f>
        <v>0</v>
      </c>
      <c r="U11" s="290">
        <f>'Soumissionnaire I'!$E23</f>
        <v>0</v>
      </c>
      <c r="V11" s="291">
        <f>SUM($C11*U11)</f>
        <v>0</v>
      </c>
      <c r="W11" s="290">
        <f>'Soumissionnaire J'!$E23</f>
        <v>0</v>
      </c>
      <c r="X11" s="291">
        <f>SUM($C11*W11)</f>
        <v>0</v>
      </c>
      <c r="Y11" s="290">
        <f>'Soumissionnaire K'!$E23</f>
        <v>0</v>
      </c>
      <c r="Z11" s="291">
        <f>SUM($C11*Y11)</f>
        <v>0</v>
      </c>
      <c r="AA11" s="290">
        <f>'Soumissionnaire L'!$E23</f>
        <v>0</v>
      </c>
      <c r="AB11" s="291">
        <f>SUM($C11*AA11)</f>
        <v>0</v>
      </c>
    </row>
    <row r="12" spans="1:108" s="236" customFormat="1" ht="12.95" customHeight="1">
      <c r="A12" s="286">
        <f>Aperçu!A19</f>
        <v>2.2000000000000002</v>
      </c>
      <c r="B12" s="287" t="str">
        <f>Aperçu!B19</f>
        <v>Suppléant du chef de projet</v>
      </c>
      <c r="C12" s="288">
        <f>Aperçu!C19</f>
        <v>10</v>
      </c>
      <c r="D12" s="289">
        <f>Aperçu!D19</f>
        <v>50</v>
      </c>
      <c r="E12" s="290">
        <f>'Soumissionnaire A'!$E24</f>
        <v>0</v>
      </c>
      <c r="F12" s="291">
        <f>SUM($C12*E12)</f>
        <v>0</v>
      </c>
      <c r="G12" s="290">
        <f>'Soumissionnaire B'!$E24</f>
        <v>0</v>
      </c>
      <c r="H12" s="291">
        <f>SUM($C12*G12)</f>
        <v>0</v>
      </c>
      <c r="I12" s="290">
        <f>'Soumissionnaire C'!$E24</f>
        <v>0</v>
      </c>
      <c r="J12" s="291">
        <f>SUM($C12*I12)</f>
        <v>0</v>
      </c>
      <c r="K12" s="290">
        <f>'Soumissionnaire D'!$E24</f>
        <v>0</v>
      </c>
      <c r="L12" s="291">
        <f>SUM($C12*K12)</f>
        <v>0</v>
      </c>
      <c r="M12" s="290">
        <f>'Soumissionnaire E'!$E24</f>
        <v>0</v>
      </c>
      <c r="N12" s="291">
        <f>SUM($C12*M12)</f>
        <v>0</v>
      </c>
      <c r="O12" s="290">
        <f>'Soumissionnaire F'!$E24</f>
        <v>0</v>
      </c>
      <c r="P12" s="291">
        <f>SUM($C12*O12)</f>
        <v>0</v>
      </c>
      <c r="Q12" s="290">
        <f>'Soumissionnaire G'!$E24</f>
        <v>0</v>
      </c>
      <c r="R12" s="291">
        <f>SUM($C12*Q12)</f>
        <v>0</v>
      </c>
      <c r="S12" s="290">
        <f>'Soumissionnaire H'!$E24</f>
        <v>0</v>
      </c>
      <c r="T12" s="291">
        <f>SUM($C12*S12)</f>
        <v>0</v>
      </c>
      <c r="U12" s="290">
        <f>'Soumissionnaire I'!$E24</f>
        <v>0</v>
      </c>
      <c r="V12" s="291">
        <f>SUM($C12*U12)</f>
        <v>0</v>
      </c>
      <c r="W12" s="290">
        <f>'Soumissionnaire J'!$E24</f>
        <v>0</v>
      </c>
      <c r="X12" s="291">
        <f>SUM($C12*W12)</f>
        <v>0</v>
      </c>
      <c r="Y12" s="290">
        <f>'Soumissionnaire K'!$E24</f>
        <v>0</v>
      </c>
      <c r="Z12" s="291">
        <f>SUM($C12*Y12)</f>
        <v>0</v>
      </c>
      <c r="AA12" s="290">
        <f>'Soumissionnaire L'!$E24</f>
        <v>0</v>
      </c>
      <c r="AB12" s="291">
        <f>SUM($C12*AA12)</f>
        <v>0</v>
      </c>
    </row>
    <row r="13" spans="1:108" s="236" customFormat="1" ht="12.95" customHeight="1">
      <c r="A13" s="286">
        <f>Aperçu!A20</f>
        <v>2.2999999999999998</v>
      </c>
      <c r="B13" s="287" t="str">
        <f>Aperçu!B20</f>
        <v>xxx</v>
      </c>
      <c r="C13" s="288">
        <f>Aperçu!C20</f>
        <v>0</v>
      </c>
      <c r="D13" s="289">
        <f>Aperçu!D20</f>
        <v>0</v>
      </c>
      <c r="E13" s="290">
        <f>'Soumissionnaire A'!$E25</f>
        <v>0</v>
      </c>
      <c r="F13" s="291">
        <f>SUM($C13*E13)</f>
        <v>0</v>
      </c>
      <c r="G13" s="290">
        <f>'Soumissionnaire B'!$E25</f>
        <v>0</v>
      </c>
      <c r="H13" s="291">
        <f>SUM($C13*G13)</f>
        <v>0</v>
      </c>
      <c r="I13" s="290">
        <f>'Soumissionnaire C'!$E25</f>
        <v>0</v>
      </c>
      <c r="J13" s="291">
        <f>SUM($C13*I13)</f>
        <v>0</v>
      </c>
      <c r="K13" s="290">
        <f>'Soumissionnaire D'!$E25</f>
        <v>0</v>
      </c>
      <c r="L13" s="291">
        <f>SUM($C13*K13)</f>
        <v>0</v>
      </c>
      <c r="M13" s="290">
        <f>'Soumissionnaire E'!$E25</f>
        <v>0</v>
      </c>
      <c r="N13" s="291">
        <f>SUM($C13*M13)</f>
        <v>0</v>
      </c>
      <c r="O13" s="290">
        <f>'Soumissionnaire F'!$E25</f>
        <v>0</v>
      </c>
      <c r="P13" s="291">
        <f>SUM($C13*O13)</f>
        <v>0</v>
      </c>
      <c r="Q13" s="290">
        <f>'Soumissionnaire G'!$E25</f>
        <v>0</v>
      </c>
      <c r="R13" s="291">
        <f>SUM($C13*Q13)</f>
        <v>0</v>
      </c>
      <c r="S13" s="290">
        <f>'Soumissionnaire H'!$E25</f>
        <v>0</v>
      </c>
      <c r="T13" s="291">
        <f>SUM($C13*S13)</f>
        <v>0</v>
      </c>
      <c r="U13" s="290">
        <f>'Soumissionnaire I'!$E25</f>
        <v>0</v>
      </c>
      <c r="V13" s="291">
        <f>SUM($C13*U13)</f>
        <v>0</v>
      </c>
      <c r="W13" s="290">
        <f>'Soumissionnaire J'!$E25</f>
        <v>0</v>
      </c>
      <c r="X13" s="291">
        <f>SUM($C13*W13)</f>
        <v>0</v>
      </c>
      <c r="Y13" s="290">
        <f>'Soumissionnaire K'!$E25</f>
        <v>0</v>
      </c>
      <c r="Z13" s="291">
        <f>SUM($C13*Y13)</f>
        <v>0</v>
      </c>
      <c r="AA13" s="290">
        <f>'Soumissionnaire L'!$E25</f>
        <v>0</v>
      </c>
      <c r="AB13" s="291">
        <f>SUM($C13*AA13)</f>
        <v>0</v>
      </c>
    </row>
    <row r="14" spans="1:108" s="236" customFormat="1" ht="12.95" customHeight="1">
      <c r="A14" s="286">
        <f>Aperçu!A21</f>
        <v>2.4</v>
      </c>
      <c r="B14" s="287" t="str">
        <f>Aperçu!B21</f>
        <v>xxx</v>
      </c>
      <c r="C14" s="288">
        <f>Aperçu!C21</f>
        <v>0</v>
      </c>
      <c r="D14" s="289">
        <f>Aperçu!D21</f>
        <v>0</v>
      </c>
      <c r="E14" s="290">
        <f>'Soumissionnaire A'!$E26</f>
        <v>0</v>
      </c>
      <c r="F14" s="291">
        <f>SUM($C14*E14)</f>
        <v>0</v>
      </c>
      <c r="G14" s="290">
        <f>'Soumissionnaire B'!$E26</f>
        <v>0</v>
      </c>
      <c r="H14" s="291">
        <f>SUM($C14*G14)</f>
        <v>0</v>
      </c>
      <c r="I14" s="290">
        <f>'Soumissionnaire C'!$E26</f>
        <v>0</v>
      </c>
      <c r="J14" s="291">
        <f>SUM($C14*I14)</f>
        <v>0</v>
      </c>
      <c r="K14" s="290">
        <f>'Soumissionnaire D'!$E26</f>
        <v>0</v>
      </c>
      <c r="L14" s="291">
        <f>SUM($C14*K14)</f>
        <v>0</v>
      </c>
      <c r="M14" s="290">
        <f>'Soumissionnaire E'!$E26</f>
        <v>0</v>
      </c>
      <c r="N14" s="291">
        <f>SUM($C14*M14)</f>
        <v>0</v>
      </c>
      <c r="O14" s="290">
        <f>'Soumissionnaire F'!$E26</f>
        <v>0</v>
      </c>
      <c r="P14" s="291">
        <f>SUM($C14*O14)</f>
        <v>0</v>
      </c>
      <c r="Q14" s="290">
        <f>'Soumissionnaire G'!$E26</f>
        <v>0</v>
      </c>
      <c r="R14" s="291">
        <f>SUM($C14*Q14)</f>
        <v>0</v>
      </c>
      <c r="S14" s="290">
        <f>'Soumissionnaire H'!$E26</f>
        <v>0</v>
      </c>
      <c r="T14" s="291">
        <f>SUM($C14*S14)</f>
        <v>0</v>
      </c>
      <c r="U14" s="290">
        <f>'Soumissionnaire I'!$E26</f>
        <v>0</v>
      </c>
      <c r="V14" s="291">
        <f>SUM($C14*U14)</f>
        <v>0</v>
      </c>
      <c r="W14" s="290">
        <f>'Soumissionnaire J'!$E26</f>
        <v>0</v>
      </c>
      <c r="X14" s="291">
        <f>SUM($C14*W14)</f>
        <v>0</v>
      </c>
      <c r="Y14" s="290">
        <f>'Soumissionnaire K'!$E26</f>
        <v>0</v>
      </c>
      <c r="Z14" s="291">
        <f>SUM($C14*Y14)</f>
        <v>0</v>
      </c>
      <c r="AA14" s="290">
        <f>'Soumissionnaire L'!$E26</f>
        <v>0</v>
      </c>
      <c r="AB14" s="291">
        <f>SUM($C14*AA14)</f>
        <v>0</v>
      </c>
    </row>
    <row r="15" spans="1:108" s="236" customFormat="1" ht="12.95" customHeight="1">
      <c r="A15" s="286">
        <f>Aperçu!A22</f>
        <v>2.5</v>
      </c>
      <c r="B15" s="287" t="str">
        <f>Aperçu!B22</f>
        <v>xxx</v>
      </c>
      <c r="C15" s="288">
        <f>Aperçu!C22</f>
        <v>0</v>
      </c>
      <c r="D15" s="289">
        <f>Aperçu!D22</f>
        <v>0</v>
      </c>
      <c r="E15" s="290">
        <f>'Soumissionnaire A'!$E27</f>
        <v>0</v>
      </c>
      <c r="F15" s="291">
        <f>SUM($C15*E15)</f>
        <v>0</v>
      </c>
      <c r="G15" s="290">
        <f>'Soumissionnaire B'!$E27</f>
        <v>0</v>
      </c>
      <c r="H15" s="291">
        <f>SUM($C15*G15)</f>
        <v>0</v>
      </c>
      <c r="I15" s="290">
        <f>'Soumissionnaire C'!$E27</f>
        <v>0</v>
      </c>
      <c r="J15" s="291">
        <f>SUM($C15*I15)</f>
        <v>0</v>
      </c>
      <c r="K15" s="290">
        <f>'Soumissionnaire D'!$E27</f>
        <v>0</v>
      </c>
      <c r="L15" s="291">
        <f>SUM($C15*K15)</f>
        <v>0</v>
      </c>
      <c r="M15" s="290">
        <f>'Soumissionnaire E'!$E27</f>
        <v>0</v>
      </c>
      <c r="N15" s="291">
        <f>SUM($C15*M15)</f>
        <v>0</v>
      </c>
      <c r="O15" s="290">
        <f>'Soumissionnaire F'!$E27</f>
        <v>0</v>
      </c>
      <c r="P15" s="291">
        <f>SUM($C15*O15)</f>
        <v>0</v>
      </c>
      <c r="Q15" s="290">
        <f>'Soumissionnaire G'!$E27</f>
        <v>0</v>
      </c>
      <c r="R15" s="291">
        <f>SUM($C15*Q15)</f>
        <v>0</v>
      </c>
      <c r="S15" s="290">
        <f>'Soumissionnaire H'!$E27</f>
        <v>0</v>
      </c>
      <c r="T15" s="291">
        <f>SUM($C15*S15)</f>
        <v>0</v>
      </c>
      <c r="U15" s="290">
        <f>'Soumissionnaire I'!$E27</f>
        <v>0</v>
      </c>
      <c r="V15" s="291">
        <f>SUM($C15*U15)</f>
        <v>0</v>
      </c>
      <c r="W15" s="290">
        <f>'Soumissionnaire J'!$E27</f>
        <v>0</v>
      </c>
      <c r="X15" s="291">
        <f>SUM($C15*W15)</f>
        <v>0</v>
      </c>
      <c r="Y15" s="290">
        <f>'Soumissionnaire K'!$E27</f>
        <v>0</v>
      </c>
      <c r="Z15" s="291">
        <f>SUM($C15*Y15)</f>
        <v>0</v>
      </c>
      <c r="AA15" s="290">
        <f>'Soumissionnaire L'!$E27</f>
        <v>0</v>
      </c>
      <c r="AB15" s="291">
        <f>SUM($C15*AA15)</f>
        <v>0</v>
      </c>
    </row>
    <row r="16" spans="1:108" s="238" customFormat="1" ht="12.95" customHeight="1">
      <c r="A16" s="292" t="str">
        <f>Aperçu!A23</f>
        <v>CA 3</v>
      </c>
      <c r="B16" s="293" t="str">
        <f>Aperçu!B23</f>
        <v>Analyse des tâches, procédé proposé</v>
      </c>
      <c r="C16" s="294">
        <f>Aperçu!C23</f>
        <v>30</v>
      </c>
      <c r="D16" s="294">
        <f>Aperçu!D23</f>
        <v>150</v>
      </c>
      <c r="E16" s="403">
        <f>SUM(F17:F22)</f>
        <v>0</v>
      </c>
      <c r="F16" s="404"/>
      <c r="G16" s="403">
        <f>SUM(H17:H22)</f>
        <v>0</v>
      </c>
      <c r="H16" s="404"/>
      <c r="I16" s="403">
        <f>SUM(J17:J22)</f>
        <v>0</v>
      </c>
      <c r="J16" s="404"/>
      <c r="K16" s="403">
        <f>SUM(L17:L22)</f>
        <v>0</v>
      </c>
      <c r="L16" s="404"/>
      <c r="M16" s="403">
        <f>SUM(N17:N22)</f>
        <v>0</v>
      </c>
      <c r="N16" s="404"/>
      <c r="O16" s="403">
        <f>SUM(P17:P22)</f>
        <v>0</v>
      </c>
      <c r="P16" s="404"/>
      <c r="Q16" s="403">
        <f>SUM(R17:R22)</f>
        <v>0</v>
      </c>
      <c r="R16" s="404"/>
      <c r="S16" s="403">
        <f>SUM(T17:T22)</f>
        <v>0</v>
      </c>
      <c r="T16" s="404"/>
      <c r="U16" s="403">
        <f>SUM(V17:V22)</f>
        <v>0</v>
      </c>
      <c r="V16" s="404"/>
      <c r="W16" s="403">
        <f>SUM(X17:X22)</f>
        <v>0</v>
      </c>
      <c r="X16" s="404"/>
      <c r="Y16" s="403">
        <f>SUM(Z17:Z22)</f>
        <v>0</v>
      </c>
      <c r="Z16" s="404"/>
      <c r="AA16" s="403">
        <f>SUM(AB17:AB22)</f>
        <v>0</v>
      </c>
      <c r="AB16" s="404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</row>
    <row r="17" spans="1:82" s="237" customFormat="1" ht="12.95" customHeight="1">
      <c r="A17" s="295">
        <f>Aperçu!A24</f>
        <v>3.1</v>
      </c>
      <c r="B17" s="296" t="str">
        <f>Aperçu!B24</f>
        <v>Analyse des tâches</v>
      </c>
      <c r="C17" s="297">
        <f>Aperçu!C24</f>
        <v>20</v>
      </c>
      <c r="D17" s="297">
        <f>Aperçu!D24</f>
        <v>100</v>
      </c>
      <c r="E17" s="298">
        <f>'Soumissionnaire A'!$E29</f>
        <v>0</v>
      </c>
      <c r="F17" s="299">
        <f t="shared" ref="F17:F22" si="0">SUM($C17*E17)</f>
        <v>0</v>
      </c>
      <c r="G17" s="298">
        <f>'Soumissionnaire B'!$E29</f>
        <v>0</v>
      </c>
      <c r="H17" s="299">
        <f t="shared" ref="H17:H22" si="1">SUM($C17*G17)</f>
        <v>0</v>
      </c>
      <c r="I17" s="298">
        <f>'Soumissionnaire C'!$E29</f>
        <v>0</v>
      </c>
      <c r="J17" s="299">
        <f t="shared" ref="J17:J22" si="2">SUM($C17*I17)</f>
        <v>0</v>
      </c>
      <c r="K17" s="298">
        <f>'Soumissionnaire D'!$E29</f>
        <v>0</v>
      </c>
      <c r="L17" s="299">
        <f t="shared" ref="L17:L22" si="3">SUM($C17*K17)</f>
        <v>0</v>
      </c>
      <c r="M17" s="298">
        <f>'Soumissionnaire E'!$E29</f>
        <v>0</v>
      </c>
      <c r="N17" s="299">
        <f t="shared" ref="N17:N22" si="4">SUM($C17*M17)</f>
        <v>0</v>
      </c>
      <c r="O17" s="298">
        <f>'Soumissionnaire F'!$E29</f>
        <v>0</v>
      </c>
      <c r="P17" s="299">
        <f t="shared" ref="P17:P22" si="5">SUM($C17*O17)</f>
        <v>0</v>
      </c>
      <c r="Q17" s="298">
        <f>'Soumissionnaire G'!$E29</f>
        <v>0</v>
      </c>
      <c r="R17" s="299">
        <f t="shared" ref="R17:R22" si="6">SUM($C17*Q17)</f>
        <v>0</v>
      </c>
      <c r="S17" s="298">
        <f>'Soumissionnaire H'!$E29</f>
        <v>0</v>
      </c>
      <c r="T17" s="299">
        <f t="shared" ref="T17:T22" si="7">SUM($C17*S17)</f>
        <v>0</v>
      </c>
      <c r="U17" s="298">
        <f>'Soumissionnaire I'!$E29</f>
        <v>0</v>
      </c>
      <c r="V17" s="299">
        <f t="shared" ref="V17:V22" si="8">SUM($C17*U17)</f>
        <v>0</v>
      </c>
      <c r="W17" s="298">
        <f>'Soumissionnaire J'!$E29</f>
        <v>0</v>
      </c>
      <c r="X17" s="299">
        <f t="shared" ref="X17:X22" si="9">SUM($C17*W17)</f>
        <v>0</v>
      </c>
      <c r="Y17" s="298">
        <f>'Soumissionnaire K'!$E29</f>
        <v>0</v>
      </c>
      <c r="Z17" s="299">
        <f t="shared" ref="Z17:Z22" si="10">SUM($C17*Y17)</f>
        <v>0</v>
      </c>
      <c r="AA17" s="298">
        <f>'Soumissionnaire L'!$E29</f>
        <v>0</v>
      </c>
      <c r="AB17" s="299">
        <f t="shared" ref="AB17:AB22" si="11">SUM($C17*AA17)</f>
        <v>0</v>
      </c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</row>
    <row r="18" spans="1:82" s="237" customFormat="1" ht="12.95" customHeight="1">
      <c r="A18" s="295">
        <f>Aperçu!A25</f>
        <v>3.2</v>
      </c>
      <c r="B18" s="296" t="str">
        <f>Aperçu!B25</f>
        <v>Procédé proposé</v>
      </c>
      <c r="C18" s="297">
        <f>Aperçu!C25</f>
        <v>10</v>
      </c>
      <c r="D18" s="297">
        <f>Aperçu!D25</f>
        <v>50</v>
      </c>
      <c r="E18" s="298">
        <f>'Soumissionnaire A'!$E30</f>
        <v>0</v>
      </c>
      <c r="F18" s="299">
        <f t="shared" si="0"/>
        <v>0</v>
      </c>
      <c r="G18" s="298">
        <f>'Soumissionnaire B'!$E30</f>
        <v>0</v>
      </c>
      <c r="H18" s="299">
        <f t="shared" si="1"/>
        <v>0</v>
      </c>
      <c r="I18" s="298">
        <f>'Soumissionnaire C'!$E30</f>
        <v>0</v>
      </c>
      <c r="J18" s="299">
        <f t="shared" si="2"/>
        <v>0</v>
      </c>
      <c r="K18" s="298">
        <f>'Soumissionnaire D'!$E30</f>
        <v>0</v>
      </c>
      <c r="L18" s="299">
        <f t="shared" si="3"/>
        <v>0</v>
      </c>
      <c r="M18" s="298">
        <f>'Soumissionnaire E'!$E30</f>
        <v>0</v>
      </c>
      <c r="N18" s="299">
        <f t="shared" si="4"/>
        <v>0</v>
      </c>
      <c r="O18" s="298">
        <f>'Soumissionnaire F'!$E30</f>
        <v>0</v>
      </c>
      <c r="P18" s="299">
        <f t="shared" si="5"/>
        <v>0</v>
      </c>
      <c r="Q18" s="298">
        <f>'Soumissionnaire G'!$E30</f>
        <v>0</v>
      </c>
      <c r="R18" s="299">
        <f t="shared" si="6"/>
        <v>0</v>
      </c>
      <c r="S18" s="298">
        <f>'Soumissionnaire H'!$E30</f>
        <v>0</v>
      </c>
      <c r="T18" s="299">
        <f t="shared" si="7"/>
        <v>0</v>
      </c>
      <c r="U18" s="298">
        <f>'Soumissionnaire I'!$E30</f>
        <v>0</v>
      </c>
      <c r="V18" s="299">
        <f t="shared" si="8"/>
        <v>0</v>
      </c>
      <c r="W18" s="298">
        <f>'Soumissionnaire J'!$E30</f>
        <v>0</v>
      </c>
      <c r="X18" s="299">
        <f t="shared" si="9"/>
        <v>0</v>
      </c>
      <c r="Y18" s="298">
        <f>'Soumissionnaire K'!$E30</f>
        <v>0</v>
      </c>
      <c r="Z18" s="299">
        <f t="shared" si="10"/>
        <v>0</v>
      </c>
      <c r="AA18" s="298">
        <f>'Soumissionnaire L'!$E30</f>
        <v>0</v>
      </c>
      <c r="AB18" s="299">
        <f t="shared" si="11"/>
        <v>0</v>
      </c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</row>
    <row r="19" spans="1:82" s="237" customFormat="1" ht="12.95" customHeight="1">
      <c r="A19" s="295">
        <f>Aperçu!A26</f>
        <v>3.3</v>
      </c>
      <c r="B19" s="296" t="str">
        <f>Aperçu!B26</f>
        <v>Plausibilité de la répartition horaire</v>
      </c>
      <c r="C19" s="297">
        <f>Aperçu!C26</f>
        <v>0</v>
      </c>
      <c r="D19" s="297">
        <f>Aperçu!D26</f>
        <v>0</v>
      </c>
      <c r="E19" s="298">
        <f>'Soumissionnaire A'!$E31</f>
        <v>0</v>
      </c>
      <c r="F19" s="299">
        <f t="shared" si="0"/>
        <v>0</v>
      </c>
      <c r="G19" s="298">
        <f>'Soumissionnaire B'!$E31</f>
        <v>0</v>
      </c>
      <c r="H19" s="299">
        <f t="shared" si="1"/>
        <v>0</v>
      </c>
      <c r="I19" s="298">
        <f>'Soumissionnaire C'!$E31</f>
        <v>0</v>
      </c>
      <c r="J19" s="299">
        <f t="shared" si="2"/>
        <v>0</v>
      </c>
      <c r="K19" s="298">
        <f>'Soumissionnaire D'!$E31</f>
        <v>0</v>
      </c>
      <c r="L19" s="299">
        <f t="shared" si="3"/>
        <v>0</v>
      </c>
      <c r="M19" s="298">
        <f>'Soumissionnaire E'!$E31</f>
        <v>0</v>
      </c>
      <c r="N19" s="299">
        <f t="shared" si="4"/>
        <v>0</v>
      </c>
      <c r="O19" s="298">
        <f>'Soumissionnaire F'!$E31</f>
        <v>0</v>
      </c>
      <c r="P19" s="299">
        <f t="shared" si="5"/>
        <v>0</v>
      </c>
      <c r="Q19" s="298">
        <f>'Soumissionnaire G'!$E31</f>
        <v>0</v>
      </c>
      <c r="R19" s="299">
        <f t="shared" si="6"/>
        <v>0</v>
      </c>
      <c r="S19" s="298">
        <f>'Soumissionnaire H'!$E31</f>
        <v>0</v>
      </c>
      <c r="T19" s="299">
        <f t="shared" si="7"/>
        <v>0</v>
      </c>
      <c r="U19" s="298">
        <f>'Soumissionnaire I'!$E31</f>
        <v>0</v>
      </c>
      <c r="V19" s="299">
        <f t="shared" si="8"/>
        <v>0</v>
      </c>
      <c r="W19" s="298">
        <f>'Soumissionnaire J'!$E31</f>
        <v>0</v>
      </c>
      <c r="X19" s="299">
        <f t="shared" si="9"/>
        <v>0</v>
      </c>
      <c r="Y19" s="298">
        <f>'Soumissionnaire K'!$E31</f>
        <v>0</v>
      </c>
      <c r="Z19" s="299">
        <f t="shared" si="10"/>
        <v>0</v>
      </c>
      <c r="AA19" s="298">
        <f>'Soumissionnaire L'!$E31</f>
        <v>0</v>
      </c>
      <c r="AB19" s="299">
        <f t="shared" si="11"/>
        <v>0</v>
      </c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</row>
    <row r="20" spans="1:82" s="237" customFormat="1" ht="12.95" customHeight="1">
      <c r="A20" s="295">
        <f>Aperçu!A27</f>
        <v>3.4</v>
      </c>
      <c r="B20" s="296" t="str">
        <f>Aperçu!B27</f>
        <v>xxx</v>
      </c>
      <c r="C20" s="297">
        <f>Aperçu!C27</f>
        <v>0</v>
      </c>
      <c r="D20" s="297">
        <f>Aperçu!D27</f>
        <v>0</v>
      </c>
      <c r="E20" s="298">
        <f>'Soumissionnaire A'!$E32</f>
        <v>0</v>
      </c>
      <c r="F20" s="299">
        <f t="shared" si="0"/>
        <v>0</v>
      </c>
      <c r="G20" s="298">
        <f>'Soumissionnaire B'!$E32</f>
        <v>0</v>
      </c>
      <c r="H20" s="299">
        <f t="shared" si="1"/>
        <v>0</v>
      </c>
      <c r="I20" s="298">
        <f>'Soumissionnaire C'!$E32</f>
        <v>0</v>
      </c>
      <c r="J20" s="299">
        <f t="shared" si="2"/>
        <v>0</v>
      </c>
      <c r="K20" s="298">
        <f>'Soumissionnaire D'!$E32</f>
        <v>0</v>
      </c>
      <c r="L20" s="299">
        <f t="shared" si="3"/>
        <v>0</v>
      </c>
      <c r="M20" s="298">
        <f>'Soumissionnaire E'!$E32</f>
        <v>0</v>
      </c>
      <c r="N20" s="299">
        <f t="shared" si="4"/>
        <v>0</v>
      </c>
      <c r="O20" s="298">
        <f>'Soumissionnaire F'!$E32</f>
        <v>0</v>
      </c>
      <c r="P20" s="299">
        <f t="shared" si="5"/>
        <v>0</v>
      </c>
      <c r="Q20" s="298">
        <f>'Soumissionnaire G'!$E32</f>
        <v>0</v>
      </c>
      <c r="R20" s="299">
        <f t="shared" si="6"/>
        <v>0</v>
      </c>
      <c r="S20" s="298">
        <f>'Soumissionnaire H'!$E32</f>
        <v>0</v>
      </c>
      <c r="T20" s="299">
        <f t="shared" si="7"/>
        <v>0</v>
      </c>
      <c r="U20" s="298">
        <f>'Soumissionnaire I'!$E32</f>
        <v>0</v>
      </c>
      <c r="V20" s="299">
        <f t="shared" si="8"/>
        <v>0</v>
      </c>
      <c r="W20" s="298">
        <f>'Soumissionnaire J'!$E32</f>
        <v>0</v>
      </c>
      <c r="X20" s="299">
        <f t="shared" si="9"/>
        <v>0</v>
      </c>
      <c r="Y20" s="298">
        <f>'Soumissionnaire K'!$E32</f>
        <v>0</v>
      </c>
      <c r="Z20" s="299">
        <f t="shared" si="10"/>
        <v>0</v>
      </c>
      <c r="AA20" s="298">
        <f>'Soumissionnaire L'!$E32</f>
        <v>0</v>
      </c>
      <c r="AB20" s="299">
        <f t="shared" si="11"/>
        <v>0</v>
      </c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</row>
    <row r="21" spans="1:82" s="237" customFormat="1" ht="12.95" customHeight="1">
      <c r="A21" s="295">
        <f>Aperçu!A28</f>
        <v>3.5</v>
      </c>
      <c r="B21" s="296" t="str">
        <f>Aperçu!B28</f>
        <v>xxx</v>
      </c>
      <c r="C21" s="297">
        <f>Aperçu!C28</f>
        <v>0</v>
      </c>
      <c r="D21" s="297">
        <f>Aperçu!D28</f>
        <v>0</v>
      </c>
      <c r="E21" s="298">
        <f>'Soumissionnaire A'!$E33</f>
        <v>0</v>
      </c>
      <c r="F21" s="299">
        <f t="shared" si="0"/>
        <v>0</v>
      </c>
      <c r="G21" s="298">
        <f>'Soumissionnaire B'!$E33</f>
        <v>0</v>
      </c>
      <c r="H21" s="299">
        <f t="shared" si="1"/>
        <v>0</v>
      </c>
      <c r="I21" s="298">
        <f>'Soumissionnaire C'!$E33</f>
        <v>0</v>
      </c>
      <c r="J21" s="299">
        <f t="shared" si="2"/>
        <v>0</v>
      </c>
      <c r="K21" s="298">
        <f>'Soumissionnaire D'!$E33</f>
        <v>0</v>
      </c>
      <c r="L21" s="299">
        <f t="shared" si="3"/>
        <v>0</v>
      </c>
      <c r="M21" s="298">
        <f>'Soumissionnaire E'!$E33</f>
        <v>0</v>
      </c>
      <c r="N21" s="299">
        <f t="shared" si="4"/>
        <v>0</v>
      </c>
      <c r="O21" s="298">
        <f>'Soumissionnaire F'!$E33</f>
        <v>0</v>
      </c>
      <c r="P21" s="299">
        <f t="shared" si="5"/>
        <v>0</v>
      </c>
      <c r="Q21" s="298">
        <f>'Soumissionnaire G'!$E33</f>
        <v>0</v>
      </c>
      <c r="R21" s="299">
        <f t="shared" si="6"/>
        <v>0</v>
      </c>
      <c r="S21" s="298">
        <f>'Soumissionnaire H'!$E33</f>
        <v>0</v>
      </c>
      <c r="T21" s="299">
        <f t="shared" si="7"/>
        <v>0</v>
      </c>
      <c r="U21" s="298">
        <f>'Soumissionnaire I'!$E33</f>
        <v>0</v>
      </c>
      <c r="V21" s="299">
        <f t="shared" si="8"/>
        <v>0</v>
      </c>
      <c r="W21" s="298">
        <f>'Soumissionnaire J'!$E33</f>
        <v>0</v>
      </c>
      <c r="X21" s="299">
        <f t="shared" si="9"/>
        <v>0</v>
      </c>
      <c r="Y21" s="298">
        <f>'Soumissionnaire K'!$E33</f>
        <v>0</v>
      </c>
      <c r="Z21" s="299">
        <f t="shared" si="10"/>
        <v>0</v>
      </c>
      <c r="AA21" s="298">
        <f>'Soumissionnaire L'!$E33</f>
        <v>0</v>
      </c>
      <c r="AB21" s="299">
        <f t="shared" si="11"/>
        <v>0</v>
      </c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</row>
    <row r="22" spans="1:82" s="237" customFormat="1" ht="12.95" customHeight="1">
      <c r="A22" s="295">
        <f>Aperçu!A29</f>
        <v>3.6</v>
      </c>
      <c r="B22" s="296" t="str">
        <f>Aperçu!B29</f>
        <v>xxx</v>
      </c>
      <c r="C22" s="297">
        <f>Aperçu!C29</f>
        <v>0</v>
      </c>
      <c r="D22" s="297">
        <f>Aperçu!D29</f>
        <v>0</v>
      </c>
      <c r="E22" s="298">
        <f>'Soumissionnaire A'!$E34</f>
        <v>0</v>
      </c>
      <c r="F22" s="299">
        <f t="shared" si="0"/>
        <v>0</v>
      </c>
      <c r="G22" s="298">
        <f>'Soumissionnaire B'!$E34</f>
        <v>0</v>
      </c>
      <c r="H22" s="299">
        <f t="shared" si="1"/>
        <v>0</v>
      </c>
      <c r="I22" s="298">
        <f>'Soumissionnaire C'!$E34</f>
        <v>0</v>
      </c>
      <c r="J22" s="299">
        <f t="shared" si="2"/>
        <v>0</v>
      </c>
      <c r="K22" s="298">
        <f>'Soumissionnaire D'!$E34</f>
        <v>0</v>
      </c>
      <c r="L22" s="299">
        <f t="shared" si="3"/>
        <v>0</v>
      </c>
      <c r="M22" s="298">
        <f>'Soumissionnaire E'!$E34</f>
        <v>0</v>
      </c>
      <c r="N22" s="299">
        <f t="shared" si="4"/>
        <v>0</v>
      </c>
      <c r="O22" s="298">
        <f>'Soumissionnaire F'!$E34</f>
        <v>0</v>
      </c>
      <c r="P22" s="299">
        <f t="shared" si="5"/>
        <v>0</v>
      </c>
      <c r="Q22" s="298">
        <f>'Soumissionnaire G'!$E34</f>
        <v>0</v>
      </c>
      <c r="R22" s="299">
        <f t="shared" si="6"/>
        <v>0</v>
      </c>
      <c r="S22" s="298">
        <f>'Soumissionnaire H'!$E34</f>
        <v>0</v>
      </c>
      <c r="T22" s="299">
        <f t="shared" si="7"/>
        <v>0</v>
      </c>
      <c r="U22" s="298">
        <f>'Soumissionnaire I'!$E34</f>
        <v>0</v>
      </c>
      <c r="V22" s="299">
        <f t="shared" si="8"/>
        <v>0</v>
      </c>
      <c r="W22" s="298">
        <f>'Soumissionnaire J'!$E34</f>
        <v>0</v>
      </c>
      <c r="X22" s="299">
        <f t="shared" si="9"/>
        <v>0</v>
      </c>
      <c r="Y22" s="298">
        <f>'Soumissionnaire K'!$E34</f>
        <v>0</v>
      </c>
      <c r="Z22" s="299">
        <f t="shared" si="10"/>
        <v>0</v>
      </c>
      <c r="AA22" s="298">
        <f>'Soumissionnaire L'!$E34</f>
        <v>0</v>
      </c>
      <c r="AB22" s="299">
        <f t="shared" si="11"/>
        <v>0</v>
      </c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</row>
    <row r="23" spans="1:82" s="246" customFormat="1" ht="12.95" customHeight="1">
      <c r="A23" s="243" t="str">
        <f>Aperçu!A30</f>
        <v>CA 4</v>
      </c>
      <c r="B23" s="244" t="str">
        <f>Aperçu!B30</f>
        <v>Concept gestion qualité / analyse des risques</v>
      </c>
      <c r="C23" s="245">
        <f>Aperçu!C30</f>
        <v>10</v>
      </c>
      <c r="D23" s="245">
        <f>Aperçu!D30</f>
        <v>50</v>
      </c>
      <c r="E23" s="401">
        <f>SUM(F24:F27)</f>
        <v>0</v>
      </c>
      <c r="F23" s="402"/>
      <c r="G23" s="401">
        <f>SUM(H24:H27)</f>
        <v>0</v>
      </c>
      <c r="H23" s="402"/>
      <c r="I23" s="401">
        <f>SUM(J24:J27)</f>
        <v>0</v>
      </c>
      <c r="J23" s="402"/>
      <c r="K23" s="401">
        <f>SUM(L24:L27)</f>
        <v>0</v>
      </c>
      <c r="L23" s="402"/>
      <c r="M23" s="401">
        <f>SUM(N24:N27)</f>
        <v>0</v>
      </c>
      <c r="N23" s="402"/>
      <c r="O23" s="401">
        <f>SUM(P24:P27)</f>
        <v>0</v>
      </c>
      <c r="P23" s="402"/>
      <c r="Q23" s="401">
        <f>SUM(R24:R27)</f>
        <v>0</v>
      </c>
      <c r="R23" s="402"/>
      <c r="S23" s="401">
        <f>SUM(T24:T27)</f>
        <v>0</v>
      </c>
      <c r="T23" s="402"/>
      <c r="U23" s="401">
        <f>SUM(V24:V27)</f>
        <v>0</v>
      </c>
      <c r="V23" s="402"/>
      <c r="W23" s="401">
        <f>SUM(X24:X27)</f>
        <v>0</v>
      </c>
      <c r="X23" s="402"/>
      <c r="Y23" s="401">
        <f>SUM(Z24:Z27)</f>
        <v>0</v>
      </c>
      <c r="Z23" s="402"/>
      <c r="AA23" s="401">
        <f>SUM(AB24:AB27)</f>
        <v>0</v>
      </c>
      <c r="AB23" s="402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</row>
    <row r="24" spans="1:82" s="237" customFormat="1" ht="12.95" customHeight="1">
      <c r="A24" s="300">
        <f>Aperçu!A31</f>
        <v>4.0999999999999996</v>
      </c>
      <c r="B24" s="301" t="str">
        <f>Aperçu!B31</f>
        <v>Concept de gestion de la qualité</v>
      </c>
      <c r="C24" s="271">
        <f>Aperçu!C31</f>
        <v>5</v>
      </c>
      <c r="D24" s="271">
        <f>Aperçu!D31</f>
        <v>25</v>
      </c>
      <c r="E24" s="302">
        <f>'Soumissionnaire A'!$E36</f>
        <v>0</v>
      </c>
      <c r="F24" s="303">
        <f>SUM($C24*E24)</f>
        <v>0</v>
      </c>
      <c r="G24" s="302">
        <f>'Soumissionnaire B'!$E36</f>
        <v>0</v>
      </c>
      <c r="H24" s="303">
        <f>SUM($C24*G24)</f>
        <v>0</v>
      </c>
      <c r="I24" s="302">
        <f>'Soumissionnaire C'!$E36</f>
        <v>0</v>
      </c>
      <c r="J24" s="303">
        <f>SUM($C24*I24)</f>
        <v>0</v>
      </c>
      <c r="K24" s="302">
        <f>'Soumissionnaire D'!$E36</f>
        <v>0</v>
      </c>
      <c r="L24" s="303">
        <f>SUM($C24*K24)</f>
        <v>0</v>
      </c>
      <c r="M24" s="302">
        <f>'Soumissionnaire E'!$E36</f>
        <v>0</v>
      </c>
      <c r="N24" s="303">
        <f>SUM($C24*M24)</f>
        <v>0</v>
      </c>
      <c r="O24" s="302">
        <f>'Soumissionnaire F'!$E36</f>
        <v>0</v>
      </c>
      <c r="P24" s="303">
        <f>SUM($C24*O24)</f>
        <v>0</v>
      </c>
      <c r="Q24" s="302">
        <f>'Soumissionnaire G'!$E36</f>
        <v>0</v>
      </c>
      <c r="R24" s="303">
        <f>SUM($C24*Q24)</f>
        <v>0</v>
      </c>
      <c r="S24" s="302">
        <f>'Soumissionnaire H'!$E36</f>
        <v>0</v>
      </c>
      <c r="T24" s="303">
        <f>SUM($C24*S24)</f>
        <v>0</v>
      </c>
      <c r="U24" s="302">
        <f>'Soumissionnaire I'!$E36</f>
        <v>0</v>
      </c>
      <c r="V24" s="303">
        <f>SUM($C24*U24)</f>
        <v>0</v>
      </c>
      <c r="W24" s="302">
        <f>'Soumissionnaire J'!$E36</f>
        <v>0</v>
      </c>
      <c r="X24" s="303">
        <f>SUM($C24*W24)</f>
        <v>0</v>
      </c>
      <c r="Y24" s="302">
        <f>'Soumissionnaire K'!$E36</f>
        <v>0</v>
      </c>
      <c r="Z24" s="303">
        <f>SUM($C24*Y24)</f>
        <v>0</v>
      </c>
      <c r="AA24" s="302">
        <f>'Soumissionnaire L'!$E36</f>
        <v>0</v>
      </c>
      <c r="AB24" s="303">
        <f>SUM($C24*AA24)</f>
        <v>0</v>
      </c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</row>
    <row r="25" spans="1:82" s="237" customFormat="1" ht="12.95" customHeight="1">
      <c r="A25" s="300">
        <f>Aperçu!A32</f>
        <v>4.2</v>
      </c>
      <c r="B25" s="301" t="str">
        <f>Aperçu!B32</f>
        <v>Analyse des risques</v>
      </c>
      <c r="C25" s="271">
        <f>Aperçu!C32</f>
        <v>5</v>
      </c>
      <c r="D25" s="271">
        <f>Aperçu!D32</f>
        <v>25</v>
      </c>
      <c r="E25" s="302">
        <f>'Soumissionnaire A'!$E37</f>
        <v>0</v>
      </c>
      <c r="F25" s="303">
        <f>SUM($C25*E25)</f>
        <v>0</v>
      </c>
      <c r="G25" s="302">
        <f>'Soumissionnaire B'!$E37</f>
        <v>0</v>
      </c>
      <c r="H25" s="303">
        <f>SUM($C25*G25)</f>
        <v>0</v>
      </c>
      <c r="I25" s="302">
        <f>'Soumissionnaire C'!$E37</f>
        <v>0</v>
      </c>
      <c r="J25" s="303">
        <f>SUM($C25*I25)</f>
        <v>0</v>
      </c>
      <c r="K25" s="302">
        <f>'Soumissionnaire D'!$E37</f>
        <v>0</v>
      </c>
      <c r="L25" s="303">
        <f>SUM($C25*K25)</f>
        <v>0</v>
      </c>
      <c r="M25" s="302">
        <f>'Soumissionnaire E'!$E37</f>
        <v>0</v>
      </c>
      <c r="N25" s="303">
        <f>SUM($C25*M25)</f>
        <v>0</v>
      </c>
      <c r="O25" s="302">
        <f>'Soumissionnaire F'!$E37</f>
        <v>0</v>
      </c>
      <c r="P25" s="303">
        <f>SUM($C25*O25)</f>
        <v>0</v>
      </c>
      <c r="Q25" s="302">
        <f>'Soumissionnaire G'!$E37</f>
        <v>0</v>
      </c>
      <c r="R25" s="303">
        <f>SUM($C25*Q25)</f>
        <v>0</v>
      </c>
      <c r="S25" s="302">
        <f>'Soumissionnaire H'!$E37</f>
        <v>0</v>
      </c>
      <c r="T25" s="303">
        <f>SUM($C25*S25)</f>
        <v>0</v>
      </c>
      <c r="U25" s="302">
        <f>'Soumissionnaire I'!$E37</f>
        <v>0</v>
      </c>
      <c r="V25" s="303">
        <f>SUM($C25*U25)</f>
        <v>0</v>
      </c>
      <c r="W25" s="302">
        <f>'Soumissionnaire J'!$E37</f>
        <v>0</v>
      </c>
      <c r="X25" s="303">
        <f>SUM($C25*W25)</f>
        <v>0</v>
      </c>
      <c r="Y25" s="302">
        <f>'Soumissionnaire K'!$E37</f>
        <v>0</v>
      </c>
      <c r="Z25" s="303">
        <f>SUM($C25*Y25)</f>
        <v>0</v>
      </c>
      <c r="AA25" s="302">
        <f>'Soumissionnaire L'!$E37</f>
        <v>0</v>
      </c>
      <c r="AB25" s="303">
        <f>SUM($C25*AA25)</f>
        <v>0</v>
      </c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</row>
    <row r="26" spans="1:82" s="237" customFormat="1" ht="12.95" customHeight="1">
      <c r="A26" s="300">
        <f>Aperçu!A33</f>
        <v>4.3</v>
      </c>
      <c r="B26" s="301" t="str">
        <f>Aperçu!B33</f>
        <v>xxx</v>
      </c>
      <c r="C26" s="271">
        <f>Aperçu!C33</f>
        <v>0</v>
      </c>
      <c r="D26" s="271">
        <f>Aperçu!D33</f>
        <v>0</v>
      </c>
      <c r="E26" s="302">
        <f>'Soumissionnaire A'!$E38</f>
        <v>0</v>
      </c>
      <c r="F26" s="303">
        <f>SUM($C26*E26)</f>
        <v>0</v>
      </c>
      <c r="G26" s="302">
        <f>'Soumissionnaire B'!$E38</f>
        <v>0</v>
      </c>
      <c r="H26" s="303">
        <f>SUM($C26*G26)</f>
        <v>0</v>
      </c>
      <c r="I26" s="302">
        <f>'Soumissionnaire C'!$E38</f>
        <v>0</v>
      </c>
      <c r="J26" s="303">
        <f>SUM($C26*I26)</f>
        <v>0</v>
      </c>
      <c r="K26" s="302">
        <f>'Soumissionnaire D'!$E38</f>
        <v>0</v>
      </c>
      <c r="L26" s="303">
        <f>SUM($C26*K26)</f>
        <v>0</v>
      </c>
      <c r="M26" s="302">
        <f>'Soumissionnaire E'!$E38</f>
        <v>0</v>
      </c>
      <c r="N26" s="303">
        <f>SUM($C26*M26)</f>
        <v>0</v>
      </c>
      <c r="O26" s="302">
        <f>'Soumissionnaire F'!$E38</f>
        <v>0</v>
      </c>
      <c r="P26" s="303">
        <f>SUM($C26*O26)</f>
        <v>0</v>
      </c>
      <c r="Q26" s="302">
        <f>'Soumissionnaire G'!$E38</f>
        <v>0</v>
      </c>
      <c r="R26" s="303">
        <f>SUM($C26*Q26)</f>
        <v>0</v>
      </c>
      <c r="S26" s="302">
        <f>'Soumissionnaire H'!$E38</f>
        <v>0</v>
      </c>
      <c r="T26" s="303">
        <f>SUM($C26*S26)</f>
        <v>0</v>
      </c>
      <c r="U26" s="302">
        <f>'Soumissionnaire I'!$E38</f>
        <v>0</v>
      </c>
      <c r="V26" s="303">
        <f>SUM($C26*U26)</f>
        <v>0</v>
      </c>
      <c r="W26" s="302">
        <f>'Soumissionnaire J'!$E38</f>
        <v>0</v>
      </c>
      <c r="X26" s="303">
        <f>SUM($C26*W26)</f>
        <v>0</v>
      </c>
      <c r="Y26" s="302">
        <f>'Soumissionnaire K'!$E38</f>
        <v>0</v>
      </c>
      <c r="Z26" s="303">
        <f>SUM($C26*Y26)</f>
        <v>0</v>
      </c>
      <c r="AA26" s="302">
        <f>'Soumissionnaire L'!$E38</f>
        <v>0</v>
      </c>
      <c r="AB26" s="303">
        <f>SUM($C26*AA26)</f>
        <v>0</v>
      </c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</row>
    <row r="27" spans="1:82" s="237" customFormat="1" ht="12.95" customHeight="1">
      <c r="A27" s="300">
        <f>Aperçu!A34</f>
        <v>4.4000000000000004</v>
      </c>
      <c r="B27" s="301" t="str">
        <f>Aperçu!B34</f>
        <v>xxx</v>
      </c>
      <c r="C27" s="271">
        <f>Aperçu!C34</f>
        <v>0</v>
      </c>
      <c r="D27" s="271">
        <f>Aperçu!D34</f>
        <v>0</v>
      </c>
      <c r="E27" s="302">
        <f>'Soumissionnaire A'!$E39</f>
        <v>0</v>
      </c>
      <c r="F27" s="303">
        <f>SUM($C27*E27)</f>
        <v>0</v>
      </c>
      <c r="G27" s="302">
        <f>'Soumissionnaire B'!$E39</f>
        <v>0</v>
      </c>
      <c r="H27" s="303">
        <f>SUM($C27*G27)</f>
        <v>0</v>
      </c>
      <c r="I27" s="302">
        <f>'Soumissionnaire C'!$E39</f>
        <v>0</v>
      </c>
      <c r="J27" s="303">
        <f>SUM($C27*I27)</f>
        <v>0</v>
      </c>
      <c r="K27" s="302">
        <f>'Soumissionnaire D'!$E39</f>
        <v>0</v>
      </c>
      <c r="L27" s="303">
        <f>SUM($C27*K27)</f>
        <v>0</v>
      </c>
      <c r="M27" s="302">
        <f>'Soumissionnaire E'!$E39</f>
        <v>0</v>
      </c>
      <c r="N27" s="303">
        <f>SUM($C27*M27)</f>
        <v>0</v>
      </c>
      <c r="O27" s="302">
        <f>'Soumissionnaire F'!$E39</f>
        <v>0</v>
      </c>
      <c r="P27" s="303">
        <f>SUM($C27*O27)</f>
        <v>0</v>
      </c>
      <c r="Q27" s="302">
        <f>'Soumissionnaire G'!$E39</f>
        <v>0</v>
      </c>
      <c r="R27" s="303">
        <f>SUM($C27*Q27)</f>
        <v>0</v>
      </c>
      <c r="S27" s="302">
        <f>'Soumissionnaire H'!$E39</f>
        <v>0</v>
      </c>
      <c r="T27" s="303">
        <f>SUM($C27*S27)</f>
        <v>0</v>
      </c>
      <c r="U27" s="302">
        <f>'Soumissionnaire I'!$E39</f>
        <v>0</v>
      </c>
      <c r="V27" s="303">
        <f>SUM($C27*U27)</f>
        <v>0</v>
      </c>
      <c r="W27" s="302">
        <f>'Soumissionnaire J'!$E39</f>
        <v>0</v>
      </c>
      <c r="X27" s="303">
        <f>SUM($C27*W27)</f>
        <v>0</v>
      </c>
      <c r="Y27" s="302">
        <f>'Soumissionnaire K'!$E39</f>
        <v>0</v>
      </c>
      <c r="Z27" s="303">
        <f>SUM($C27*Y27)</f>
        <v>0</v>
      </c>
      <c r="AA27" s="302">
        <f>'Soumissionnaire L'!$E39</f>
        <v>0</v>
      </c>
      <c r="AB27" s="303">
        <f>SUM($C27*AA27)</f>
        <v>0</v>
      </c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</row>
    <row r="28" spans="1:82" s="246" customFormat="1" ht="12.95" customHeight="1">
      <c r="A28" s="247" t="str">
        <f>Aperçu!A35</f>
        <v>CA 5</v>
      </c>
      <c r="B28" s="248" t="str">
        <f>Aperçu!B35</f>
        <v>Qualité des documents soumis</v>
      </c>
      <c r="C28" s="249">
        <f>Aperçu!C35</f>
        <v>0</v>
      </c>
      <c r="D28" s="250">
        <f>Aperçu!D35</f>
        <v>0</v>
      </c>
      <c r="E28" s="399">
        <f>SUM(F29:F31)</f>
        <v>0</v>
      </c>
      <c r="F28" s="400"/>
      <c r="G28" s="399">
        <f>SUM(H29:H31)</f>
        <v>0</v>
      </c>
      <c r="H28" s="400"/>
      <c r="I28" s="399">
        <f>SUM(J29:J31)</f>
        <v>0</v>
      </c>
      <c r="J28" s="400"/>
      <c r="K28" s="399">
        <f>SUM(L29:L31)</f>
        <v>0</v>
      </c>
      <c r="L28" s="400"/>
      <c r="M28" s="399">
        <f>SUM(N29:N31)</f>
        <v>0</v>
      </c>
      <c r="N28" s="400"/>
      <c r="O28" s="399">
        <f>SUM(P29:P31)</f>
        <v>0</v>
      </c>
      <c r="P28" s="400"/>
      <c r="Q28" s="399">
        <f>SUM(R29:R31)</f>
        <v>0</v>
      </c>
      <c r="R28" s="400"/>
      <c r="S28" s="399">
        <f>SUM(T29:T31)</f>
        <v>0</v>
      </c>
      <c r="T28" s="400"/>
      <c r="U28" s="399">
        <f>SUM(V29:V31)</f>
        <v>0</v>
      </c>
      <c r="V28" s="400"/>
      <c r="W28" s="399">
        <f>SUM(X29:X31)</f>
        <v>0</v>
      </c>
      <c r="X28" s="400"/>
      <c r="Y28" s="399">
        <f>SUM(Z29:Z31)</f>
        <v>0</v>
      </c>
      <c r="Z28" s="400"/>
      <c r="AA28" s="399">
        <f>SUM(AB29:AB31)</f>
        <v>0</v>
      </c>
      <c r="AB28" s="400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</row>
    <row r="29" spans="1:82" s="237" customFormat="1" ht="12.95" customHeight="1">
      <c r="A29" s="304">
        <f>Aperçu!A36</f>
        <v>5.0999999999999996</v>
      </c>
      <c r="B29" s="305" t="str">
        <f>Aperçu!B36</f>
        <v>xxx</v>
      </c>
      <c r="C29" s="273">
        <f>Aperçu!C36</f>
        <v>0</v>
      </c>
      <c r="D29" s="274">
        <f>Aperçu!D36</f>
        <v>0</v>
      </c>
      <c r="E29" s="306">
        <f>'Soumissionnaire A'!$E41</f>
        <v>0</v>
      </c>
      <c r="F29" s="307">
        <f>SUM($C29*E29)</f>
        <v>0</v>
      </c>
      <c r="G29" s="306">
        <f>'Soumissionnaire B'!$E41</f>
        <v>0</v>
      </c>
      <c r="H29" s="307">
        <f>SUM($C29*G29)</f>
        <v>0</v>
      </c>
      <c r="I29" s="306">
        <f>'Soumissionnaire C'!$E41</f>
        <v>0</v>
      </c>
      <c r="J29" s="307">
        <f>SUM($C29*I29)</f>
        <v>0</v>
      </c>
      <c r="K29" s="306">
        <f>'Soumissionnaire D'!$E41</f>
        <v>0</v>
      </c>
      <c r="L29" s="307">
        <f>SUM($C29*K29)</f>
        <v>0</v>
      </c>
      <c r="M29" s="306">
        <f>'Soumissionnaire E'!$E41</f>
        <v>0</v>
      </c>
      <c r="N29" s="307">
        <f>SUM($C29*M29)</f>
        <v>0</v>
      </c>
      <c r="O29" s="306">
        <f>'Soumissionnaire F'!$E41</f>
        <v>0</v>
      </c>
      <c r="P29" s="307">
        <f>SUM($C29*O29)</f>
        <v>0</v>
      </c>
      <c r="Q29" s="306">
        <f>'Soumissionnaire G'!$E41</f>
        <v>0</v>
      </c>
      <c r="R29" s="307">
        <f>SUM($C29*Q29)</f>
        <v>0</v>
      </c>
      <c r="S29" s="306">
        <f>'Soumissionnaire H'!$E41</f>
        <v>0</v>
      </c>
      <c r="T29" s="307">
        <f>SUM($C29*S29)</f>
        <v>0</v>
      </c>
      <c r="U29" s="306">
        <f>'Soumissionnaire I'!$E41</f>
        <v>0</v>
      </c>
      <c r="V29" s="307">
        <f>SUM($C29*U29)</f>
        <v>0</v>
      </c>
      <c r="W29" s="306">
        <f>'Soumissionnaire J'!$E41</f>
        <v>0</v>
      </c>
      <c r="X29" s="307">
        <f>SUM($C29*W29)</f>
        <v>0</v>
      </c>
      <c r="Y29" s="306">
        <f>'Soumissionnaire K'!$E41</f>
        <v>0</v>
      </c>
      <c r="Z29" s="307">
        <f>SUM($C29*Y29)</f>
        <v>0</v>
      </c>
      <c r="AA29" s="306">
        <f>'Soumissionnaire L'!$E41</f>
        <v>0</v>
      </c>
      <c r="AB29" s="307">
        <f>SUM($C29*AA29)</f>
        <v>0</v>
      </c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</row>
    <row r="30" spans="1:82" s="237" customFormat="1" ht="12.95" customHeight="1">
      <c r="A30" s="304">
        <f>Aperçu!A37</f>
        <v>5.2</v>
      </c>
      <c r="B30" s="305" t="str">
        <f>Aperçu!B37</f>
        <v>xxx</v>
      </c>
      <c r="C30" s="273">
        <f>Aperçu!C37</f>
        <v>0</v>
      </c>
      <c r="D30" s="274">
        <f>Aperçu!D37</f>
        <v>0</v>
      </c>
      <c r="E30" s="306">
        <f>'Soumissionnaire A'!$E42</f>
        <v>0</v>
      </c>
      <c r="F30" s="307">
        <f>SUM($C30*E30)</f>
        <v>0</v>
      </c>
      <c r="G30" s="306">
        <f>'Soumissionnaire B'!$E42</f>
        <v>0</v>
      </c>
      <c r="H30" s="307">
        <f>SUM($C30*G30)</f>
        <v>0</v>
      </c>
      <c r="I30" s="306">
        <f>'Soumissionnaire C'!$E42</f>
        <v>0</v>
      </c>
      <c r="J30" s="307">
        <f>SUM($C30*I30)</f>
        <v>0</v>
      </c>
      <c r="K30" s="306">
        <f>'Soumissionnaire D'!$E42</f>
        <v>0</v>
      </c>
      <c r="L30" s="307">
        <f>SUM($C30*K30)</f>
        <v>0</v>
      </c>
      <c r="M30" s="306">
        <f>'Soumissionnaire E'!$E42</f>
        <v>0</v>
      </c>
      <c r="N30" s="307">
        <f>SUM($C30*M30)</f>
        <v>0</v>
      </c>
      <c r="O30" s="306">
        <f>'Soumissionnaire F'!$E42</f>
        <v>0</v>
      </c>
      <c r="P30" s="307">
        <f>SUM($C30*O30)</f>
        <v>0</v>
      </c>
      <c r="Q30" s="306">
        <f>'Soumissionnaire G'!$E42</f>
        <v>0</v>
      </c>
      <c r="R30" s="307">
        <f>SUM($C30*Q30)</f>
        <v>0</v>
      </c>
      <c r="S30" s="306">
        <f>'Soumissionnaire H'!$E42</f>
        <v>0</v>
      </c>
      <c r="T30" s="307">
        <f>SUM($C30*S30)</f>
        <v>0</v>
      </c>
      <c r="U30" s="306">
        <f>'Soumissionnaire I'!$E42</f>
        <v>0</v>
      </c>
      <c r="V30" s="307">
        <f>SUM($C30*U30)</f>
        <v>0</v>
      </c>
      <c r="W30" s="306">
        <f>'Soumissionnaire J'!$E42</f>
        <v>0</v>
      </c>
      <c r="X30" s="307">
        <f>SUM($C30*W30)</f>
        <v>0</v>
      </c>
      <c r="Y30" s="306">
        <f>'Soumissionnaire K'!$E42</f>
        <v>0</v>
      </c>
      <c r="Z30" s="307">
        <f>SUM($C30*Y30)</f>
        <v>0</v>
      </c>
      <c r="AA30" s="306">
        <f>'Soumissionnaire L'!$E42</f>
        <v>0</v>
      </c>
      <c r="AB30" s="307">
        <f>SUM($C30*AA30)</f>
        <v>0</v>
      </c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</row>
    <row r="31" spans="1:82" s="237" customFormat="1" ht="12.95" customHeight="1">
      <c r="A31" s="304">
        <f>Aperçu!A38</f>
        <v>5.3</v>
      </c>
      <c r="B31" s="305" t="str">
        <f>Aperçu!B38</f>
        <v>xxx</v>
      </c>
      <c r="C31" s="273">
        <f>Aperçu!C38</f>
        <v>0</v>
      </c>
      <c r="D31" s="274">
        <f>Aperçu!D38</f>
        <v>0</v>
      </c>
      <c r="E31" s="306">
        <f>'Soumissionnaire A'!$E43</f>
        <v>0</v>
      </c>
      <c r="F31" s="307">
        <f>SUM($C31*E31)</f>
        <v>0</v>
      </c>
      <c r="G31" s="306">
        <f>'Soumissionnaire B'!$E43</f>
        <v>0</v>
      </c>
      <c r="H31" s="307">
        <f>SUM($C31*G31)</f>
        <v>0</v>
      </c>
      <c r="I31" s="306">
        <f>'Soumissionnaire C'!$E43</f>
        <v>0</v>
      </c>
      <c r="J31" s="307">
        <f>SUM($C31*I31)</f>
        <v>0</v>
      </c>
      <c r="K31" s="306">
        <f>'Soumissionnaire D'!$E43</f>
        <v>0</v>
      </c>
      <c r="L31" s="307">
        <f>SUM($C31*K31)</f>
        <v>0</v>
      </c>
      <c r="M31" s="306">
        <f>'Soumissionnaire E'!$E43</f>
        <v>0</v>
      </c>
      <c r="N31" s="307">
        <f>SUM($C31*M31)</f>
        <v>0</v>
      </c>
      <c r="O31" s="306">
        <f>'Soumissionnaire F'!$E43</f>
        <v>0</v>
      </c>
      <c r="P31" s="307">
        <f>SUM($C31*O31)</f>
        <v>0</v>
      </c>
      <c r="Q31" s="306">
        <f>'Soumissionnaire G'!$E43</f>
        <v>0</v>
      </c>
      <c r="R31" s="307">
        <f>SUM($C31*Q31)</f>
        <v>0</v>
      </c>
      <c r="S31" s="306">
        <f>'Soumissionnaire H'!$E43</f>
        <v>0</v>
      </c>
      <c r="T31" s="307">
        <f>SUM($C31*S31)</f>
        <v>0</v>
      </c>
      <c r="U31" s="306">
        <f>'Soumissionnaire I'!$E43</f>
        <v>0</v>
      </c>
      <c r="V31" s="307">
        <f>SUM($C31*U31)</f>
        <v>0</v>
      </c>
      <c r="W31" s="306">
        <f>'Soumissionnaire J'!$E43</f>
        <v>0</v>
      </c>
      <c r="X31" s="307">
        <f>SUM($C31*W31)</f>
        <v>0</v>
      </c>
      <c r="Y31" s="306">
        <f>'Soumissionnaire K'!$E43</f>
        <v>0</v>
      </c>
      <c r="Z31" s="307">
        <f>SUM($C31*Y31)</f>
        <v>0</v>
      </c>
      <c r="AA31" s="306">
        <f>'Soumissionnaire L'!$E43</f>
        <v>0</v>
      </c>
      <c r="AB31" s="307">
        <f>SUM($C31*AA31)</f>
        <v>0</v>
      </c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</row>
    <row r="32" spans="1:82" s="238" customFormat="1" ht="6" customHeight="1">
      <c r="A32" s="308"/>
      <c r="B32" s="309"/>
      <c r="C32" s="310"/>
      <c r="D32" s="311"/>
      <c r="E32" s="312"/>
      <c r="F32" s="313"/>
      <c r="G32" s="312"/>
      <c r="H32" s="313"/>
      <c r="I32" s="312"/>
      <c r="J32" s="313"/>
      <c r="K32" s="312"/>
      <c r="L32" s="313"/>
      <c r="M32" s="312"/>
      <c r="N32" s="313"/>
      <c r="O32" s="312"/>
      <c r="P32" s="313"/>
      <c r="Q32" s="312"/>
      <c r="R32" s="313"/>
      <c r="S32" s="312"/>
      <c r="T32" s="313"/>
      <c r="U32" s="312"/>
      <c r="V32" s="313"/>
      <c r="W32" s="312"/>
      <c r="X32" s="313"/>
      <c r="Y32" s="312"/>
      <c r="Z32" s="313"/>
      <c r="AA32" s="312"/>
      <c r="AB32" s="313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</row>
    <row r="33" spans="1:108" s="255" customFormat="1" ht="4.5" customHeight="1">
      <c r="A33" s="34"/>
      <c r="B33" s="34"/>
      <c r="C33" s="35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3"/>
      <c r="BO33" s="253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</row>
    <row r="34" spans="1:108" s="257" customFormat="1" ht="12.95" customHeight="1">
      <c r="A34" s="396" t="s">
        <v>1</v>
      </c>
      <c r="B34" s="396"/>
      <c r="C34" s="314">
        <f>Aperçu!C53</f>
        <v>100</v>
      </c>
      <c r="D34" s="314">
        <f>Aperçu!D53</f>
        <v>500</v>
      </c>
      <c r="E34" s="393">
        <f>Aperçu!E53</f>
        <v>60</v>
      </c>
      <c r="F34" s="393"/>
      <c r="G34" s="393">
        <f>Aperçu!G53</f>
        <v>60</v>
      </c>
      <c r="H34" s="393"/>
      <c r="I34" s="393">
        <f>Aperçu!I53</f>
        <v>68</v>
      </c>
      <c r="J34" s="393"/>
      <c r="K34" s="393">
        <f>Aperçu!K53</f>
        <v>0</v>
      </c>
      <c r="L34" s="393"/>
      <c r="M34" s="393">
        <f>Aperçu!M53</f>
        <v>50</v>
      </c>
      <c r="N34" s="393"/>
      <c r="O34" s="393">
        <f>Aperçu!O53</f>
        <v>149</v>
      </c>
      <c r="P34" s="393"/>
      <c r="Q34" s="393">
        <f>Aperçu!Q53</f>
        <v>146</v>
      </c>
      <c r="R34" s="393"/>
      <c r="S34" s="393">
        <f>Aperçu!S53</f>
        <v>84</v>
      </c>
      <c r="T34" s="393"/>
      <c r="U34" s="393">
        <f>Aperçu!U53</f>
        <v>96</v>
      </c>
      <c r="V34" s="393"/>
      <c r="W34" s="393">
        <f>Aperçu!W53</f>
        <v>99</v>
      </c>
      <c r="X34" s="393"/>
      <c r="Y34" s="393">
        <f>Aperçu!Y53</f>
        <v>150</v>
      </c>
      <c r="Z34" s="393"/>
      <c r="AA34" s="393">
        <f>Aperçu!AA53</f>
        <v>0</v>
      </c>
      <c r="AB34" s="393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</row>
    <row r="35" spans="1:108" s="258" customFormat="1" ht="4.5" customHeight="1">
      <c r="A35" s="56"/>
      <c r="B35" s="56"/>
      <c r="C35" s="5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2"/>
      <c r="BQ35" s="252"/>
      <c r="BR35" s="252"/>
      <c r="BS35" s="252"/>
      <c r="BT35" s="252"/>
      <c r="BU35" s="252"/>
      <c r="BV35" s="252"/>
      <c r="BW35" s="252"/>
      <c r="BX35" s="252"/>
      <c r="BY35" s="252"/>
      <c r="BZ35" s="252"/>
      <c r="CA35" s="252"/>
      <c r="CB35" s="252"/>
      <c r="CC35" s="252"/>
      <c r="CD35" s="252"/>
    </row>
    <row r="36" spans="1:108" s="260" customFormat="1" ht="12.95" customHeight="1">
      <c r="A36" s="394" t="s">
        <v>3</v>
      </c>
      <c r="B36" s="395"/>
      <c r="C36" s="315"/>
      <c r="D36" s="316"/>
      <c r="E36" s="392">
        <f>Aperçu!E55</f>
        <v>8</v>
      </c>
      <c r="F36" s="392" t="e">
        <f>IF(#REF!=0,"",RANK(E36,$H$6:$H$17,0))</f>
        <v>#REF!</v>
      </c>
      <c r="G36" s="392">
        <f>Aperçu!G55</f>
        <v>8</v>
      </c>
      <c r="H36" s="392" t="e">
        <f>IF(#REF!=0,"",RANK(G36,$H$6:$H$17,0))</f>
        <v>#REF!</v>
      </c>
      <c r="I36" s="392">
        <f>Aperçu!I55</f>
        <v>7</v>
      </c>
      <c r="J36" s="392" t="e">
        <f>IF(#REF!=0,"",RANK(I36,$H$6:$H$17,0))</f>
        <v>#REF!</v>
      </c>
      <c r="K36" s="392">
        <f>Aperçu!K55</f>
        <v>11</v>
      </c>
      <c r="L36" s="392" t="e">
        <f>IF(#REF!=0,"",RANK(K36,$H$6:$H$17,0))</f>
        <v>#REF!</v>
      </c>
      <c r="M36" s="392">
        <f>Aperçu!M55</f>
        <v>10</v>
      </c>
      <c r="N36" s="392" t="e">
        <f>IF(#REF!=0,"",RANK(M36,$H$6:$H$17,0))</f>
        <v>#REF!</v>
      </c>
      <c r="O36" s="392">
        <f>Aperçu!O55</f>
        <v>2</v>
      </c>
      <c r="P36" s="392" t="e">
        <f>IF(#REF!=0,"",RANK(O36,$H$6:$H$17,0))</f>
        <v>#REF!</v>
      </c>
      <c r="Q36" s="392">
        <f>Aperçu!Q55</f>
        <v>3</v>
      </c>
      <c r="R36" s="392" t="e">
        <f>IF(#REF!=0,"",RANK(Q36,$H$6:$H$17,0))</f>
        <v>#REF!</v>
      </c>
      <c r="S36" s="392">
        <f>Aperçu!S55</f>
        <v>6</v>
      </c>
      <c r="T36" s="392" t="e">
        <f>IF(#REF!=0,"",RANK(S36,$H$6:$H$17,0))</f>
        <v>#REF!</v>
      </c>
      <c r="U36" s="392">
        <f>Aperçu!U55</f>
        <v>5</v>
      </c>
      <c r="V36" s="392" t="e">
        <f>IF(#REF!=0,"",RANK(U36,$H$6:$H$17,0))</f>
        <v>#REF!</v>
      </c>
      <c r="W36" s="392">
        <f>Aperçu!W55</f>
        <v>4</v>
      </c>
      <c r="X36" s="392" t="e">
        <f>IF(#REF!=0,"",RANK(W36,$H$6:$H$17,0))</f>
        <v>#REF!</v>
      </c>
      <c r="Y36" s="392">
        <f>Aperçu!Y55</f>
        <v>1</v>
      </c>
      <c r="Z36" s="392" t="e">
        <f>IF(#REF!=0,"",RANK(Y36,$H$6:$H$17,0))</f>
        <v>#REF!</v>
      </c>
      <c r="AA36" s="392">
        <f>Aperçu!AA55</f>
        <v>11</v>
      </c>
      <c r="AB36" s="392" t="e">
        <f>IF(#REF!=0,"",RANK(AA36,$H$6:$H$17,0))</f>
        <v>#REF!</v>
      </c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9"/>
      <c r="BQ36" s="259"/>
      <c r="BR36" s="259"/>
      <c r="BS36" s="259"/>
      <c r="BT36" s="259"/>
      <c r="BU36" s="259"/>
      <c r="BV36" s="259"/>
      <c r="BW36" s="259"/>
      <c r="BX36" s="259"/>
      <c r="BY36" s="259"/>
      <c r="BZ36" s="259"/>
      <c r="CA36" s="259"/>
      <c r="CB36" s="259"/>
      <c r="CC36" s="259"/>
      <c r="CD36" s="259"/>
    </row>
    <row r="37" spans="1:108" s="33" customFormat="1" ht="60" customHeight="1">
      <c r="A37" s="34"/>
      <c r="B37" s="34"/>
      <c r="C37" s="35"/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</row>
    <row r="38" spans="1:108" ht="60" customHeight="1">
      <c r="A38" s="14"/>
      <c r="B38" s="59"/>
      <c r="C38" s="30"/>
      <c r="D38" s="15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</row>
    <row r="39" spans="1:108" ht="60" customHeight="1">
      <c r="A39" s="14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</row>
    <row r="40" spans="1:108" ht="60" customHeight="1">
      <c r="A40" s="14"/>
      <c r="B40" s="14"/>
      <c r="C40" s="15"/>
      <c r="D40" s="15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</row>
    <row r="41" spans="1:108" ht="117" customHeight="1">
      <c r="A41" s="14"/>
      <c r="B41" s="14"/>
      <c r="C41" s="15"/>
      <c r="D41" s="15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</row>
    <row r="42" spans="1:108" s="63" customFormat="1">
      <c r="A42" s="7"/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15"/>
      <c r="Z42" s="15"/>
      <c r="AA42" s="15"/>
      <c r="AB42" s="15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</row>
    <row r="44" spans="1:108" ht="32.25" customHeight="1"/>
    <row r="45" spans="1:108" s="33" customFormat="1" ht="60" customHeight="1">
      <c r="A45" s="34"/>
      <c r="B45" s="34"/>
      <c r="C45" s="35"/>
      <c r="D45" s="35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</row>
    <row r="46" spans="1:108" ht="60" customHeight="1">
      <c r="A46" s="14"/>
      <c r="B46" s="59"/>
      <c r="C46" s="30"/>
      <c r="D46" s="15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</row>
    <row r="47" spans="1:108" ht="60" customHeight="1">
      <c r="A47" s="14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</row>
    <row r="48" spans="1:108" ht="60" customHeight="1">
      <c r="A48" s="14"/>
      <c r="B48" s="14"/>
      <c r="C48" s="15"/>
      <c r="D48" s="15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</row>
    <row r="49" spans="1:108" ht="117" customHeight="1">
      <c r="A49" s="14"/>
      <c r="B49" s="14"/>
      <c r="C49" s="15"/>
      <c r="D49" s="15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</row>
    <row r="50" spans="1:108" s="63" customFormat="1">
      <c r="A50" s="7"/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15"/>
      <c r="Z50" s="15"/>
      <c r="AA50" s="15"/>
      <c r="AB50" s="15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</row>
    <row r="52" spans="1:108" s="33" customFormat="1" ht="60" customHeight="1">
      <c r="A52" s="34"/>
      <c r="B52" s="34"/>
      <c r="C52" s="35"/>
      <c r="D52" s="3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</row>
    <row r="53" spans="1:108" ht="60" customHeight="1">
      <c r="A53" s="14"/>
      <c r="B53" s="59"/>
      <c r="C53" s="30"/>
      <c r="D53" s="15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</row>
    <row r="54" spans="1:108" ht="60" customHeight="1">
      <c r="A54" s="14"/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</row>
    <row r="55" spans="1:108" ht="60" customHeight="1">
      <c r="A55" s="14"/>
      <c r="B55" s="14"/>
      <c r="C55" s="15"/>
      <c r="D55" s="15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</row>
    <row r="56" spans="1:108" ht="117" customHeight="1">
      <c r="A56" s="14"/>
      <c r="B56" s="14"/>
      <c r="C56" s="15"/>
      <c r="D56" s="15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</row>
    <row r="57" spans="1:108" s="63" customFormat="1">
      <c r="A57" s="7"/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15"/>
      <c r="Z57" s="15"/>
      <c r="AA57" s="15"/>
      <c r="AB57" s="15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  <c r="CE57" s="112"/>
      <c r="CF57" s="112"/>
      <c r="CG57" s="112"/>
      <c r="CH57" s="112"/>
      <c r="CI57" s="112"/>
      <c r="CJ57" s="112"/>
      <c r="CK57" s="112"/>
      <c r="CL57" s="112"/>
      <c r="CM57" s="112"/>
      <c r="CN57" s="112"/>
      <c r="CO57" s="112"/>
      <c r="CP57" s="112"/>
      <c r="CQ57" s="112"/>
      <c r="CR57" s="112"/>
      <c r="CS57" s="112"/>
      <c r="CT57" s="112"/>
      <c r="CU57" s="112"/>
      <c r="CV57" s="112"/>
      <c r="CW57" s="112"/>
      <c r="CX57" s="112"/>
      <c r="CY57" s="112"/>
      <c r="CZ57" s="112"/>
      <c r="DA57" s="112"/>
      <c r="DB57" s="112"/>
      <c r="DC57" s="112"/>
      <c r="DD57" s="112"/>
    </row>
    <row r="59" spans="1:108" s="33" customFormat="1" ht="60" customHeight="1">
      <c r="A59" s="34"/>
      <c r="B59" s="34"/>
      <c r="C59" s="35"/>
      <c r="D59" s="35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</row>
    <row r="60" spans="1:108" ht="60" customHeight="1">
      <c r="A60" s="14"/>
      <c r="B60" s="59"/>
      <c r="C60" s="30"/>
      <c r="D60" s="15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</row>
    <row r="61" spans="1:108" ht="60" customHeight="1">
      <c r="A61" s="14"/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</row>
    <row r="62" spans="1:108" ht="60" customHeight="1">
      <c r="A62" s="14"/>
      <c r="B62" s="14"/>
      <c r="C62" s="15"/>
      <c r="D62" s="15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</row>
    <row r="63" spans="1:108" ht="117" customHeight="1">
      <c r="A63" s="14"/>
      <c r="B63" s="14"/>
      <c r="C63" s="15"/>
      <c r="D63" s="15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</row>
    <row r="64" spans="1:108" s="63" customFormat="1">
      <c r="A64" s="7"/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15"/>
      <c r="Z64" s="15"/>
      <c r="AA64" s="15"/>
      <c r="AB64" s="15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  <c r="CE64" s="112"/>
      <c r="CF64" s="112"/>
      <c r="CG64" s="112"/>
      <c r="CH64" s="112"/>
      <c r="CI64" s="112"/>
      <c r="CJ64" s="112"/>
      <c r="CK64" s="112"/>
      <c r="CL64" s="112"/>
      <c r="CM64" s="112"/>
      <c r="CN64" s="112"/>
      <c r="CO64" s="112"/>
      <c r="CP64" s="112"/>
      <c r="CQ64" s="112"/>
      <c r="CR64" s="112"/>
      <c r="CS64" s="112"/>
      <c r="CT64" s="112"/>
      <c r="CU64" s="112"/>
      <c r="CV64" s="112"/>
      <c r="CW64" s="112"/>
      <c r="CX64" s="112"/>
      <c r="CY64" s="112"/>
      <c r="CZ64" s="112"/>
      <c r="DA64" s="112"/>
      <c r="DB64" s="112"/>
      <c r="DC64" s="112"/>
      <c r="DD64" s="112"/>
    </row>
    <row r="66" spans="1:108" s="33" customFormat="1" ht="60" customHeight="1">
      <c r="A66" s="34"/>
      <c r="B66" s="34"/>
      <c r="C66" s="35"/>
      <c r="D66" s="35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</row>
    <row r="67" spans="1:108" ht="60" customHeight="1">
      <c r="A67" s="14"/>
      <c r="B67" s="59"/>
      <c r="C67" s="30"/>
      <c r="D67" s="15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</row>
    <row r="68" spans="1:108" ht="60" customHeight="1">
      <c r="A68" s="14"/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</row>
    <row r="69" spans="1:108" ht="60" customHeight="1">
      <c r="A69" s="14"/>
      <c r="B69" s="14"/>
      <c r="C69" s="15"/>
      <c r="D69" s="15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</row>
  </sheetData>
  <mergeCells count="101">
    <mergeCell ref="Y5:Z5"/>
    <mergeCell ref="AA5:AB5"/>
    <mergeCell ref="M5:N5"/>
    <mergeCell ref="O5:P5"/>
    <mergeCell ref="Q5:R5"/>
    <mergeCell ref="S5:T5"/>
    <mergeCell ref="U5:V5"/>
    <mergeCell ref="W5:X5"/>
    <mergeCell ref="A1:H2"/>
    <mergeCell ref="A5:B5"/>
    <mergeCell ref="E5:F5"/>
    <mergeCell ref="G5:H5"/>
    <mergeCell ref="I5:J5"/>
    <mergeCell ref="K5:L5"/>
    <mergeCell ref="Q10:R10"/>
    <mergeCell ref="S10:T10"/>
    <mergeCell ref="U10:V10"/>
    <mergeCell ref="W10:X10"/>
    <mergeCell ref="Y10:Z10"/>
    <mergeCell ref="AA10:AB10"/>
    <mergeCell ref="A7:B7"/>
    <mergeCell ref="E10:F10"/>
    <mergeCell ref="G10:H10"/>
    <mergeCell ref="I10:J10"/>
    <mergeCell ref="K10:L10"/>
    <mergeCell ref="M10:N10"/>
    <mergeCell ref="O10:P10"/>
    <mergeCell ref="Q8:R8"/>
    <mergeCell ref="S8:T8"/>
    <mergeCell ref="U8:V8"/>
    <mergeCell ref="W8:X8"/>
    <mergeCell ref="Y8:Z8"/>
    <mergeCell ref="AA8:AB8"/>
    <mergeCell ref="E8:F8"/>
    <mergeCell ref="G8:H8"/>
    <mergeCell ref="I8:J8"/>
    <mergeCell ref="K8:L8"/>
    <mergeCell ref="M8:N8"/>
    <mergeCell ref="O23:P23"/>
    <mergeCell ref="Q16:R16"/>
    <mergeCell ref="S16:T16"/>
    <mergeCell ref="U16:V16"/>
    <mergeCell ref="W16:X16"/>
    <mergeCell ref="Y16:Z16"/>
    <mergeCell ref="AA16:AB16"/>
    <mergeCell ref="E16:F16"/>
    <mergeCell ref="G16:H16"/>
    <mergeCell ref="I16:J16"/>
    <mergeCell ref="K16:L16"/>
    <mergeCell ref="M16:N16"/>
    <mergeCell ref="O16:P16"/>
    <mergeCell ref="O8:P8"/>
    <mergeCell ref="Q28:R28"/>
    <mergeCell ref="S28:T28"/>
    <mergeCell ref="U28:V28"/>
    <mergeCell ref="W28:X28"/>
    <mergeCell ref="Y28:Z28"/>
    <mergeCell ref="AA28:AB28"/>
    <mergeCell ref="E28:F28"/>
    <mergeCell ref="G28:H28"/>
    <mergeCell ref="I28:J28"/>
    <mergeCell ref="K28:L28"/>
    <mergeCell ref="M28:N28"/>
    <mergeCell ref="O28:P28"/>
    <mergeCell ref="Q23:R23"/>
    <mergeCell ref="S23:T23"/>
    <mergeCell ref="U23:V23"/>
    <mergeCell ref="W23:X23"/>
    <mergeCell ref="Y23:Z23"/>
    <mergeCell ref="AA23:AB23"/>
    <mergeCell ref="E23:F23"/>
    <mergeCell ref="G23:H23"/>
    <mergeCell ref="I23:J23"/>
    <mergeCell ref="K23:L23"/>
    <mergeCell ref="M23:N23"/>
    <mergeCell ref="A36:B36"/>
    <mergeCell ref="E36:F36"/>
    <mergeCell ref="G36:H36"/>
    <mergeCell ref="I36:J36"/>
    <mergeCell ref="K36:L36"/>
    <mergeCell ref="M36:N36"/>
    <mergeCell ref="A34:B34"/>
    <mergeCell ref="E34:F34"/>
    <mergeCell ref="G34:H34"/>
    <mergeCell ref="I34:J34"/>
    <mergeCell ref="K34:L34"/>
    <mergeCell ref="M34:N34"/>
    <mergeCell ref="AA36:AB36"/>
    <mergeCell ref="O36:P36"/>
    <mergeCell ref="Q36:R36"/>
    <mergeCell ref="S36:T36"/>
    <mergeCell ref="U36:V36"/>
    <mergeCell ref="W36:X36"/>
    <mergeCell ref="Y36:Z36"/>
    <mergeCell ref="U34:V34"/>
    <mergeCell ref="W34:X34"/>
    <mergeCell ref="Y34:Z34"/>
    <mergeCell ref="AA34:AB34"/>
    <mergeCell ref="O34:P34"/>
    <mergeCell ref="Q34:R34"/>
    <mergeCell ref="S34:T34"/>
  </mergeCells>
  <pageMargins left="0.11811023622047245" right="0.11811023622047245" top="0.70866141732283472" bottom="0" header="0" footer="0.31496062992125984"/>
  <pageSetup paperSize="9" scale="56" fitToHeight="0" orientation="landscape" r:id="rId1"/>
  <headerFooter alignWithMargins="0"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DA97"/>
  <sheetViews>
    <sheetView view="pageBreakPreview" topLeftCell="A30" zoomScaleNormal="100" zoomScaleSheetLayoutView="100" workbookViewId="0">
      <selection activeCell="E41" sqref="E41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41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24" t="s">
        <v>72</v>
      </c>
      <c r="B12" s="229" t="s">
        <v>81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24" t="s">
        <v>73</v>
      </c>
      <c r="B13" s="226" t="s">
        <v>82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24" t="s">
        <v>74</v>
      </c>
      <c r="B14" s="226" t="s">
        <v>83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24" t="s">
        <v>75</v>
      </c>
      <c r="B15" s="226" t="s">
        <v>84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24" t="s">
        <v>76</v>
      </c>
      <c r="B16" s="226" t="s">
        <v>85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24" t="s">
        <v>77</v>
      </c>
      <c r="B17" s="226" t="s">
        <v>86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24" t="s">
        <v>78</v>
      </c>
      <c r="B18" s="226" t="s">
        <v>18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29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3">
        <f>Aperçu!A18</f>
        <v>2.1</v>
      </c>
      <c r="B23" s="264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3">
        <f>Aperçu!A19</f>
        <v>2.2000000000000002</v>
      </c>
      <c r="B24" s="264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3">
        <f>Aperçu!A20</f>
        <v>2.2999999999999998</v>
      </c>
      <c r="B25" s="264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3">
        <f>Aperçu!A21</f>
        <v>2.4</v>
      </c>
      <c r="B26" s="264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3">
        <f>Aperçu!A22</f>
        <v>2.5</v>
      </c>
      <c r="B27" s="264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3">
        <f>Aperçu!A24</f>
        <v>3.1</v>
      </c>
      <c r="B29" s="265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3">
        <f>Aperçu!A25</f>
        <v>3.2</v>
      </c>
      <c r="B30" s="265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3">
        <f>Aperçu!A26</f>
        <v>3.3</v>
      </c>
      <c r="B31" s="265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3">
        <f>Aperçu!A27</f>
        <v>3.4</v>
      </c>
      <c r="B32" s="265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3">
        <f>Aperçu!A28</f>
        <v>3.5</v>
      </c>
      <c r="B33" s="265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3">
        <f>Aperçu!A29</f>
        <v>3.6</v>
      </c>
      <c r="B34" s="265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3.5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3">
        <f>Aperçu!A31</f>
        <v>4.0999999999999996</v>
      </c>
      <c r="B36" s="267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3">
        <f>Aperçu!A32</f>
        <v>4.2</v>
      </c>
      <c r="B37" s="267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3">
        <f>Aperçu!A33</f>
        <v>4.3</v>
      </c>
      <c r="B38" s="267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3">
        <f>Aperçu!A34</f>
        <v>4.4000000000000004</v>
      </c>
      <c r="B39" s="267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6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3">
        <f>Aperçu!A36</f>
        <v>5.0999999999999996</v>
      </c>
      <c r="B41" s="267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3">
        <f>Aperçu!A37</f>
        <v>5.2</v>
      </c>
      <c r="B42" s="267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3">
        <f>Aperçu!A38</f>
        <v>5.3</v>
      </c>
      <c r="B43" s="267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révisé'!G9</f>
        <v>60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60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s="49" customFormat="1" ht="13.15" customHeight="1">
      <c r="A49" s="144"/>
      <c r="B49" s="148"/>
      <c r="C49" s="146"/>
      <c r="D49" s="147"/>
      <c r="E49" s="146"/>
      <c r="F49" s="146"/>
      <c r="G49" s="147"/>
      <c r="H49" s="146"/>
      <c r="I49" s="146"/>
      <c r="J49" s="147"/>
      <c r="K49" s="146"/>
      <c r="L49" s="147"/>
      <c r="M49" s="146"/>
      <c r="N49" s="147"/>
      <c r="O49" s="146"/>
      <c r="P49" s="147"/>
      <c r="Q49" s="146"/>
      <c r="R49" s="147"/>
      <c r="S49" s="146"/>
      <c r="T49" s="147"/>
      <c r="U49" s="146"/>
      <c r="V49" s="147"/>
      <c r="W49" s="146"/>
      <c r="X49" s="147"/>
    </row>
    <row r="50" spans="1:24" s="49" customFormat="1" ht="12.75">
      <c r="A50" s="142"/>
      <c r="B50" s="143"/>
      <c r="C50" s="373"/>
      <c r="D50" s="373"/>
      <c r="E50" s="181"/>
      <c r="F50" s="373"/>
      <c r="G50" s="373"/>
      <c r="H50" s="181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</row>
    <row r="51" spans="1:24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24" s="49" customFormat="1" ht="12.75">
      <c r="A52" s="144"/>
      <c r="B52" s="145"/>
      <c r="C52" s="146"/>
      <c r="D52" s="147"/>
      <c r="E52" s="146"/>
      <c r="F52" s="146"/>
      <c r="G52" s="147"/>
      <c r="H52" s="146"/>
      <c r="I52" s="146"/>
      <c r="J52" s="147"/>
      <c r="K52" s="146"/>
      <c r="L52" s="147"/>
      <c r="M52" s="146"/>
      <c r="N52" s="147"/>
      <c r="O52" s="146"/>
      <c r="P52" s="147"/>
      <c r="Q52" s="146"/>
      <c r="R52" s="147"/>
      <c r="S52" s="146"/>
      <c r="T52" s="147"/>
      <c r="U52" s="146"/>
      <c r="V52" s="147"/>
      <c r="W52" s="146"/>
      <c r="X52" s="147"/>
    </row>
    <row r="53" spans="1:24" s="141" customFormat="1" ht="12.75">
      <c r="A53" s="142"/>
      <c r="B53" s="149"/>
      <c r="C53" s="373"/>
      <c r="D53" s="373"/>
      <c r="E53" s="181"/>
      <c r="F53" s="373"/>
      <c r="G53" s="373"/>
      <c r="H53" s="181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3"/>
      <c r="X53" s="373"/>
    </row>
    <row r="54" spans="1:24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24" s="49" customFormat="1" ht="12.75">
      <c r="A55" s="144"/>
      <c r="B55" s="145"/>
      <c r="C55" s="146"/>
      <c r="D55" s="147"/>
      <c r="E55" s="146"/>
      <c r="F55" s="146"/>
      <c r="G55" s="147"/>
      <c r="H55" s="146"/>
      <c r="I55" s="146"/>
      <c r="J55" s="147"/>
      <c r="K55" s="146"/>
      <c r="L55" s="147"/>
      <c r="M55" s="146"/>
      <c r="N55" s="147"/>
      <c r="O55" s="146"/>
      <c r="P55" s="147"/>
      <c r="Q55" s="146"/>
      <c r="R55" s="147"/>
      <c r="S55" s="146"/>
      <c r="T55" s="147"/>
      <c r="U55" s="146"/>
      <c r="V55" s="147"/>
      <c r="W55" s="146"/>
      <c r="X55" s="147"/>
    </row>
    <row r="56" spans="1:24" s="141" customFormat="1" ht="12.75">
      <c r="A56" s="142"/>
      <c r="B56" s="149"/>
      <c r="C56" s="373"/>
      <c r="D56" s="373"/>
      <c r="E56" s="181"/>
      <c r="F56" s="373"/>
      <c r="G56" s="373"/>
      <c r="H56" s="181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</row>
    <row r="57" spans="1:24" s="49" customFormat="1" ht="12.75">
      <c r="A57" s="144"/>
      <c r="B57" s="145"/>
      <c r="C57" s="146"/>
      <c r="D57" s="147"/>
      <c r="E57" s="146"/>
      <c r="F57" s="146"/>
      <c r="G57" s="147"/>
      <c r="H57" s="146"/>
      <c r="I57" s="146"/>
      <c r="J57" s="147"/>
      <c r="K57" s="146"/>
      <c r="L57" s="147"/>
      <c r="M57" s="146"/>
      <c r="N57" s="147"/>
      <c r="O57" s="146"/>
      <c r="P57" s="147"/>
      <c r="Q57" s="146"/>
      <c r="R57" s="147"/>
      <c r="S57" s="146"/>
      <c r="T57" s="147"/>
      <c r="U57" s="146"/>
      <c r="V57" s="147"/>
      <c r="W57" s="146"/>
      <c r="X57" s="147"/>
    </row>
    <row r="58" spans="1:24" s="49" customFormat="1" ht="12.75">
      <c r="A58" s="144"/>
      <c r="B58" s="145"/>
      <c r="C58" s="146"/>
      <c r="D58" s="147"/>
      <c r="E58" s="146"/>
      <c r="F58" s="146"/>
      <c r="G58" s="147"/>
      <c r="H58" s="146"/>
      <c r="I58" s="146"/>
      <c r="J58" s="147"/>
      <c r="K58" s="146"/>
      <c r="L58" s="147"/>
      <c r="M58" s="146"/>
      <c r="N58" s="147"/>
      <c r="O58" s="146"/>
      <c r="P58" s="147"/>
      <c r="Q58" s="146"/>
      <c r="R58" s="147"/>
      <c r="S58" s="146"/>
      <c r="T58" s="147"/>
      <c r="U58" s="146"/>
      <c r="V58" s="147"/>
      <c r="W58" s="146"/>
      <c r="X58" s="147"/>
    </row>
    <row r="59" spans="1:24" s="49" customFormat="1" ht="6.75" customHeight="1">
      <c r="A59" s="150"/>
      <c r="B59" s="151"/>
      <c r="C59" s="152"/>
      <c r="D59" s="147"/>
      <c r="E59" s="152"/>
      <c r="F59" s="152"/>
      <c r="G59" s="147"/>
      <c r="H59" s="152"/>
      <c r="I59" s="152"/>
      <c r="J59" s="147"/>
      <c r="K59" s="152"/>
      <c r="L59" s="147"/>
      <c r="M59" s="152"/>
      <c r="N59" s="147"/>
      <c r="O59" s="152"/>
      <c r="P59" s="147"/>
      <c r="Q59" s="152"/>
      <c r="R59" s="147"/>
      <c r="S59" s="152"/>
      <c r="T59" s="147"/>
      <c r="U59" s="152"/>
      <c r="V59" s="147"/>
      <c r="W59" s="152"/>
      <c r="X59" s="147"/>
    </row>
    <row r="60" spans="1:24" s="94" customFormat="1">
      <c r="A60" s="374"/>
      <c r="B60" s="374"/>
      <c r="C60" s="375"/>
      <c r="D60" s="375"/>
      <c r="E60" s="182"/>
      <c r="F60" s="375"/>
      <c r="G60" s="375"/>
      <c r="H60" s="182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375"/>
    </row>
    <row r="61" spans="1:24" s="49" customFormat="1" ht="5.25" customHeight="1">
      <c r="A61" s="150"/>
      <c r="B61" s="151"/>
      <c r="C61" s="154"/>
      <c r="D61" s="155"/>
      <c r="E61" s="154"/>
      <c r="F61" s="154"/>
      <c r="G61" s="155"/>
      <c r="H61" s="154"/>
      <c r="I61" s="154"/>
      <c r="J61" s="155"/>
      <c r="K61" s="154"/>
      <c r="L61" s="155"/>
      <c r="M61" s="154"/>
      <c r="N61" s="155"/>
      <c r="O61" s="154"/>
      <c r="P61" s="155"/>
      <c r="Q61" s="154"/>
      <c r="R61" s="155"/>
      <c r="S61" s="154"/>
      <c r="T61" s="155"/>
      <c r="U61" s="154"/>
      <c r="V61" s="155"/>
      <c r="W61" s="154"/>
      <c r="X61" s="155"/>
    </row>
    <row r="62" spans="1:24" s="94" customFormat="1">
      <c r="A62" s="374"/>
      <c r="B62" s="374"/>
      <c r="C62" s="377"/>
      <c r="D62" s="377"/>
      <c r="E62" s="183"/>
      <c r="F62" s="377"/>
      <c r="G62" s="377"/>
      <c r="H62" s="183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</row>
    <row r="63" spans="1:24" s="49" customFormat="1" ht="12.75">
      <c r="A63" s="150"/>
      <c r="B63" s="151"/>
      <c r="C63" s="154"/>
      <c r="D63" s="155"/>
      <c r="E63" s="154"/>
      <c r="F63" s="154"/>
      <c r="G63" s="155"/>
      <c r="H63" s="154"/>
      <c r="I63" s="154"/>
      <c r="J63" s="155"/>
      <c r="K63" s="154"/>
      <c r="L63" s="155"/>
      <c r="M63" s="154"/>
      <c r="N63" s="155"/>
      <c r="O63" s="154"/>
      <c r="P63" s="155"/>
      <c r="Q63" s="154"/>
      <c r="R63" s="155"/>
      <c r="S63" s="154"/>
      <c r="T63" s="155"/>
      <c r="U63" s="154"/>
      <c r="V63" s="155"/>
      <c r="W63" s="154"/>
      <c r="X63" s="155"/>
    </row>
    <row r="64" spans="1:24" s="49" customFormat="1" ht="12.75">
      <c r="A64" s="157"/>
      <c r="B64" s="141"/>
      <c r="C64" s="378"/>
      <c r="D64" s="378"/>
      <c r="E64" s="140"/>
      <c r="F64" s="378"/>
      <c r="G64" s="378"/>
      <c r="H64" s="140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8"/>
      <c r="T64" s="378"/>
      <c r="U64" s="378"/>
      <c r="V64" s="378"/>
      <c r="W64" s="378"/>
      <c r="X64" s="378"/>
    </row>
    <row r="65" spans="1:25" s="49" customFormat="1" ht="12.75">
      <c r="A65" s="144"/>
      <c r="B65" s="145"/>
      <c r="C65" s="158"/>
      <c r="D65" s="155"/>
      <c r="E65" s="158"/>
      <c r="F65" s="158"/>
      <c r="G65" s="155"/>
      <c r="H65" s="158"/>
      <c r="I65" s="158"/>
      <c r="J65" s="155"/>
      <c r="K65" s="158"/>
      <c r="L65" s="155"/>
      <c r="M65" s="158"/>
      <c r="N65" s="155"/>
      <c r="O65" s="158"/>
      <c r="P65" s="155"/>
      <c r="Q65" s="158"/>
      <c r="R65" s="155"/>
      <c r="S65" s="158"/>
      <c r="T65" s="155"/>
      <c r="U65" s="158"/>
      <c r="V65" s="155"/>
      <c r="W65" s="158"/>
      <c r="X65" s="155"/>
    </row>
    <row r="66" spans="1:25" s="49" customFormat="1" ht="12.75">
      <c r="A66" s="144"/>
      <c r="B66" s="145"/>
      <c r="C66" s="158"/>
      <c r="D66" s="155"/>
      <c r="E66" s="158"/>
      <c r="F66" s="158"/>
      <c r="G66" s="155"/>
      <c r="H66" s="158"/>
      <c r="I66" s="158"/>
      <c r="J66" s="155"/>
      <c r="K66" s="158"/>
      <c r="L66" s="155"/>
      <c r="M66" s="158"/>
      <c r="N66" s="155"/>
      <c r="O66" s="158"/>
      <c r="P66" s="155"/>
      <c r="Q66" s="158"/>
      <c r="R66" s="155"/>
      <c r="S66" s="158"/>
      <c r="T66" s="155"/>
      <c r="U66" s="158"/>
      <c r="V66" s="155"/>
      <c r="W66" s="158"/>
      <c r="X66" s="155"/>
    </row>
    <row r="67" spans="1:25" s="95" customFormat="1" ht="7.5" customHeight="1">
      <c r="A67" s="159"/>
      <c r="B67" s="160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</row>
    <row r="68" spans="1:25" s="94" customFormat="1">
      <c r="A68" s="379"/>
      <c r="B68" s="379"/>
      <c r="C68" s="380"/>
      <c r="D68" s="380"/>
      <c r="E68" s="184"/>
      <c r="F68" s="380"/>
      <c r="G68" s="380"/>
      <c r="H68" s="184"/>
      <c r="I68" s="380"/>
      <c r="J68" s="380"/>
      <c r="K68" s="380"/>
      <c r="L68" s="380"/>
      <c r="M68" s="380"/>
      <c r="N68" s="380"/>
      <c r="O68" s="380"/>
      <c r="P68" s="380"/>
      <c r="Q68" s="380"/>
      <c r="R68" s="380"/>
      <c r="S68" s="380"/>
      <c r="T68" s="380"/>
      <c r="U68" s="380"/>
      <c r="V68" s="380"/>
      <c r="W68" s="380"/>
      <c r="X68" s="380"/>
    </row>
    <row r="69" spans="1:25" s="95" customFormat="1" ht="7.5" customHeight="1">
      <c r="A69" s="159"/>
      <c r="B69" s="160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</row>
    <row r="70" spans="1:25" s="94" customFormat="1">
      <c r="A70" s="374"/>
      <c r="B70" s="374"/>
      <c r="C70" s="376"/>
      <c r="D70" s="376"/>
      <c r="E70" s="163"/>
      <c r="F70" s="376"/>
      <c r="G70" s="376"/>
      <c r="H70" s="163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</row>
    <row r="71" spans="1:25" s="94" customFormat="1" ht="6" customHeight="1">
      <c r="A71" s="153"/>
      <c r="B71" s="15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56"/>
      <c r="P71" s="163"/>
      <c r="Q71" s="163"/>
      <c r="R71" s="163"/>
      <c r="S71" s="163"/>
      <c r="T71" s="163"/>
      <c r="U71" s="163"/>
      <c r="V71" s="163"/>
      <c r="W71" s="163"/>
      <c r="X71" s="163"/>
    </row>
    <row r="72" spans="1:25" s="94" customFormat="1">
      <c r="A72" s="374"/>
      <c r="B72" s="374"/>
      <c r="C72" s="377"/>
      <c r="D72" s="377"/>
      <c r="E72" s="183"/>
      <c r="F72" s="377"/>
      <c r="G72" s="377"/>
      <c r="H72" s="183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</row>
    <row r="73" spans="1:25" s="111" customFormat="1" ht="11.45" customHeight="1">
      <c r="A73" s="164"/>
      <c r="B73" s="164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5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5" s="94" customFormat="1">
      <c r="A74" s="374"/>
      <c r="B74" s="374"/>
      <c r="C74" s="376"/>
      <c r="D74" s="376"/>
      <c r="E74" s="163"/>
      <c r="F74" s="376"/>
      <c r="G74" s="376"/>
      <c r="H74" s="163"/>
      <c r="I74" s="376"/>
      <c r="J74" s="376"/>
      <c r="K74" s="376"/>
      <c r="L74" s="376"/>
      <c r="M74" s="376"/>
      <c r="N74" s="376"/>
      <c r="O74" s="376"/>
      <c r="P74" s="376"/>
      <c r="Q74" s="376"/>
      <c r="R74" s="376"/>
      <c r="S74" s="376"/>
      <c r="T74" s="376"/>
      <c r="U74" s="376"/>
      <c r="V74" s="376"/>
      <c r="W74" s="376"/>
      <c r="X74" s="376"/>
    </row>
    <row r="75" spans="1:25" s="94" customFormat="1" ht="6" customHeight="1">
      <c r="A75" s="153"/>
      <c r="B75" s="15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56"/>
      <c r="P75" s="163"/>
      <c r="Q75" s="163"/>
      <c r="R75" s="163"/>
      <c r="S75" s="163"/>
      <c r="T75" s="163"/>
      <c r="U75" s="163"/>
      <c r="V75" s="163"/>
      <c r="W75" s="163"/>
      <c r="X75" s="163"/>
    </row>
    <row r="76" spans="1:25" s="94" customFormat="1">
      <c r="A76" s="374"/>
      <c r="B76" s="374"/>
      <c r="C76" s="377"/>
      <c r="D76" s="377"/>
      <c r="E76" s="183"/>
      <c r="F76" s="377"/>
      <c r="G76" s="377"/>
      <c r="H76" s="183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7"/>
      <c r="W76" s="377"/>
      <c r="X76" s="377"/>
    </row>
    <row r="77" spans="1:25" s="111" customFormat="1">
      <c r="A77" s="164"/>
      <c r="B77" s="164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5"/>
      <c r="P77" s="166"/>
      <c r="Q77" s="166"/>
      <c r="R77" s="166"/>
      <c r="S77" s="166"/>
      <c r="T77" s="166"/>
      <c r="U77" s="166"/>
      <c r="V77" s="166"/>
      <c r="W77" s="166"/>
      <c r="X77" s="166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169"/>
      <c r="J78" s="169"/>
      <c r="K78" s="169"/>
      <c r="L78" s="169"/>
      <c r="M78" s="169"/>
      <c r="N78" s="169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170"/>
      <c r="S79" s="170"/>
      <c r="T79" s="170"/>
      <c r="U79" s="61"/>
      <c r="V79" s="61"/>
      <c r="W79" s="61"/>
      <c r="X79" s="61"/>
      <c r="Y79" s="61"/>
    </row>
    <row r="80" spans="1:25" s="171" customFormat="1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170"/>
      <c r="S80" s="170"/>
      <c r="T80" s="170"/>
      <c r="U80" s="61"/>
      <c r="V80" s="61"/>
      <c r="W80" s="61"/>
      <c r="X80" s="61"/>
      <c r="Y80" s="61"/>
    </row>
    <row r="81" spans="1:105" s="171" customFormat="1" ht="15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381"/>
      <c r="S81" s="381"/>
      <c r="T81" s="381"/>
      <c r="U81" s="381"/>
      <c r="V81" s="381"/>
      <c r="W81" s="61"/>
      <c r="X81" s="61"/>
      <c r="Y81" s="61"/>
    </row>
    <row r="82" spans="1:105" s="171" customFormat="1">
      <c r="A82" s="167"/>
      <c r="B82" s="167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170"/>
      <c r="P82" s="170"/>
      <c r="Q82" s="170"/>
      <c r="R82" s="170"/>
      <c r="S82" s="170"/>
      <c r="T82" s="170"/>
      <c r="U82" s="61"/>
      <c r="V82" s="61"/>
      <c r="W82" s="61"/>
      <c r="X82" s="61"/>
      <c r="Y82" s="61"/>
    </row>
    <row r="83" spans="1:105" s="171" customFormat="1" ht="15">
      <c r="A83" s="167"/>
      <c r="B83" s="167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170"/>
      <c r="P83" s="170"/>
      <c r="Q83" s="170"/>
      <c r="R83" s="381"/>
      <c r="S83" s="382"/>
      <c r="T83" s="382"/>
      <c r="U83" s="382"/>
      <c r="V83" s="382"/>
      <c r="W83" s="61"/>
      <c r="X83" s="61"/>
      <c r="Y83" s="61"/>
    </row>
    <row r="84" spans="1:105" s="171" customFormat="1">
      <c r="A84" s="167"/>
      <c r="B84" s="167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170"/>
      <c r="P84" s="170"/>
      <c r="Q84" s="170"/>
      <c r="R84" s="170"/>
      <c r="S84" s="170"/>
      <c r="T84" s="170"/>
      <c r="U84" s="61"/>
      <c r="V84" s="61"/>
      <c r="W84" s="61"/>
      <c r="X84" s="61"/>
      <c r="Y84" s="61"/>
    </row>
    <row r="85" spans="1:105" s="171" customFormat="1" ht="15">
      <c r="A85" s="167"/>
      <c r="B85" s="167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170"/>
      <c r="P85" s="170"/>
      <c r="Q85" s="170"/>
      <c r="R85" s="381"/>
      <c r="S85" s="382"/>
      <c r="T85" s="382"/>
      <c r="U85" s="382"/>
      <c r="V85" s="382"/>
      <c r="W85" s="61"/>
      <c r="X85" s="61"/>
      <c r="Y85" s="61"/>
    </row>
    <row r="86" spans="1:105" s="171" customFormat="1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</row>
    <row r="87" spans="1:105" s="171" customFormat="1" ht="15">
      <c r="A87" s="172"/>
      <c r="B87" s="172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381"/>
      <c r="S87" s="382"/>
      <c r="T87" s="382"/>
      <c r="U87" s="382"/>
      <c r="V87" s="382"/>
      <c r="W87" s="61"/>
      <c r="X87" s="61"/>
      <c r="Y87" s="170"/>
    </row>
    <row r="88" spans="1:105" s="171" customFormat="1">
      <c r="A88" s="172"/>
      <c r="B88" s="167"/>
      <c r="C88" s="61"/>
      <c r="D88" s="61"/>
      <c r="E88" s="61"/>
      <c r="F88" s="61"/>
      <c r="G88" s="61"/>
      <c r="H88" s="61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61"/>
      <c r="X88" s="61"/>
      <c r="Y88" s="170"/>
    </row>
    <row r="89" spans="1:105" s="171" customFormat="1">
      <c r="A89" s="172"/>
      <c r="B89" s="172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61"/>
      <c r="V89" s="61"/>
      <c r="W89" s="61"/>
      <c r="X89" s="61"/>
      <c r="Y89" s="170"/>
    </row>
    <row r="90" spans="1:105" s="171" customFormat="1">
      <c r="A90" s="172"/>
      <c r="B90" s="172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61"/>
      <c r="V90" s="61"/>
      <c r="W90" s="61"/>
      <c r="X90" s="61"/>
      <c r="Y90" s="170"/>
    </row>
    <row r="91" spans="1:105" s="170" customFormat="1">
      <c r="A91" s="172"/>
      <c r="B91" s="173"/>
      <c r="U91" s="61"/>
      <c r="V91" s="61"/>
      <c r="W91" s="61"/>
      <c r="X91" s="6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1"/>
      <c r="AQ91" s="171"/>
      <c r="AR91" s="171"/>
      <c r="AS91" s="171"/>
      <c r="AT91" s="171"/>
      <c r="AU91" s="171"/>
      <c r="AV91" s="171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171"/>
      <c r="BH91" s="171"/>
      <c r="BI91" s="171"/>
      <c r="BJ91" s="171"/>
      <c r="BK91" s="171"/>
      <c r="BL91" s="171"/>
      <c r="BM91" s="171"/>
      <c r="BN91" s="171"/>
      <c r="BO91" s="171"/>
      <c r="BP91" s="171"/>
      <c r="BQ91" s="171"/>
      <c r="BR91" s="171"/>
      <c r="BS91" s="171"/>
      <c r="BT91" s="171"/>
      <c r="BU91" s="171"/>
      <c r="BV91" s="171"/>
      <c r="BW91" s="171"/>
      <c r="BX91" s="171"/>
      <c r="BY91" s="171"/>
      <c r="BZ91" s="171"/>
      <c r="CA91" s="171"/>
      <c r="CB91" s="171"/>
      <c r="CC91" s="171"/>
      <c r="CD91" s="171"/>
      <c r="CE91" s="171"/>
      <c r="CF91" s="171"/>
      <c r="CG91" s="171"/>
      <c r="CH91" s="171"/>
      <c r="CI91" s="171"/>
      <c r="CJ91" s="171"/>
      <c r="CK91" s="171"/>
      <c r="CL91" s="171"/>
      <c r="CM91" s="171"/>
      <c r="CN91" s="171"/>
      <c r="CO91" s="171"/>
      <c r="CP91" s="171"/>
      <c r="CQ91" s="171"/>
      <c r="CR91" s="171"/>
      <c r="CS91" s="171"/>
      <c r="CT91" s="171"/>
      <c r="CU91" s="171"/>
      <c r="CV91" s="171"/>
      <c r="CW91" s="171"/>
      <c r="CX91" s="171"/>
      <c r="CY91" s="171"/>
      <c r="CZ91" s="171"/>
      <c r="DA91" s="171"/>
    </row>
    <row r="92" spans="1:105" s="170" customFormat="1">
      <c r="A92" s="172"/>
      <c r="B92" s="172"/>
      <c r="U92" s="61"/>
      <c r="V92" s="61"/>
      <c r="W92" s="61"/>
      <c r="X92" s="6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171"/>
      <c r="BH92" s="171"/>
      <c r="BI92" s="171"/>
      <c r="BJ92" s="171"/>
      <c r="BK92" s="171"/>
      <c r="BL92" s="171"/>
      <c r="BM92" s="171"/>
      <c r="BN92" s="171"/>
      <c r="BO92" s="171"/>
      <c r="BP92" s="171"/>
      <c r="BQ92" s="171"/>
      <c r="BR92" s="171"/>
      <c r="BS92" s="171"/>
      <c r="BT92" s="171"/>
      <c r="BU92" s="171"/>
      <c r="BV92" s="171"/>
      <c r="BW92" s="171"/>
      <c r="BX92" s="171"/>
      <c r="BY92" s="171"/>
      <c r="BZ92" s="171"/>
      <c r="CA92" s="171"/>
      <c r="CB92" s="171"/>
      <c r="CC92" s="171"/>
      <c r="CD92" s="171"/>
      <c r="CE92" s="171"/>
      <c r="CF92" s="171"/>
      <c r="CG92" s="171"/>
      <c r="CH92" s="171"/>
      <c r="CI92" s="171"/>
      <c r="CJ92" s="171"/>
      <c r="CK92" s="171"/>
      <c r="CL92" s="171"/>
      <c r="CM92" s="171"/>
      <c r="CN92" s="171"/>
      <c r="CO92" s="171"/>
      <c r="CP92" s="171"/>
      <c r="CQ92" s="171"/>
      <c r="CR92" s="171"/>
      <c r="CS92" s="171"/>
      <c r="CT92" s="171"/>
      <c r="CU92" s="171"/>
      <c r="CV92" s="171"/>
      <c r="CW92" s="171"/>
      <c r="CX92" s="171"/>
      <c r="CY92" s="171"/>
      <c r="CZ92" s="171"/>
      <c r="DA92" s="171"/>
    </row>
    <row r="93" spans="1:105" s="170" customFormat="1">
      <c r="A93" s="172"/>
      <c r="B93" s="172"/>
      <c r="U93" s="61"/>
      <c r="V93" s="61"/>
      <c r="W93" s="61"/>
      <c r="X93" s="6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  <c r="AS93" s="171"/>
      <c r="AT93" s="171"/>
      <c r="AU93" s="171"/>
      <c r="AV93" s="171"/>
      <c r="AW93" s="171"/>
      <c r="AX93" s="171"/>
      <c r="AY93" s="171"/>
      <c r="AZ93" s="171"/>
      <c r="BA93" s="171"/>
      <c r="BB93" s="171"/>
      <c r="BC93" s="171"/>
      <c r="BD93" s="171"/>
      <c r="BE93" s="171"/>
      <c r="BF93" s="171"/>
      <c r="BG93" s="171"/>
      <c r="BH93" s="171"/>
      <c r="BI93" s="171"/>
      <c r="BJ93" s="171"/>
      <c r="BK93" s="171"/>
      <c r="BL93" s="171"/>
      <c r="BM93" s="171"/>
      <c r="BN93" s="171"/>
      <c r="BO93" s="171"/>
      <c r="BP93" s="171"/>
      <c r="BQ93" s="171"/>
      <c r="BR93" s="171"/>
      <c r="BS93" s="171"/>
      <c r="BT93" s="171"/>
      <c r="BU93" s="171"/>
      <c r="BV93" s="171"/>
      <c r="BW93" s="171"/>
      <c r="BX93" s="171"/>
      <c r="BY93" s="171"/>
      <c r="BZ93" s="171"/>
      <c r="CA93" s="171"/>
      <c r="CB93" s="171"/>
      <c r="CC93" s="171"/>
      <c r="CD93" s="171"/>
      <c r="CE93" s="171"/>
      <c r="CF93" s="171"/>
      <c r="CG93" s="171"/>
      <c r="CH93" s="171"/>
      <c r="CI93" s="171"/>
      <c r="CJ93" s="171"/>
      <c r="CK93" s="171"/>
      <c r="CL93" s="171"/>
      <c r="CM93" s="171"/>
      <c r="CN93" s="171"/>
      <c r="CO93" s="171"/>
      <c r="CP93" s="171"/>
      <c r="CQ93" s="171"/>
      <c r="CR93" s="171"/>
      <c r="CS93" s="171"/>
      <c r="CT93" s="171"/>
      <c r="CU93" s="171"/>
      <c r="CV93" s="171"/>
      <c r="CW93" s="171"/>
      <c r="CX93" s="171"/>
      <c r="CY93" s="171"/>
      <c r="CZ93" s="171"/>
      <c r="DA93" s="171"/>
    </row>
    <row r="94" spans="1:105" s="171" customFormat="1">
      <c r="A94" s="172"/>
      <c r="B94" s="172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</row>
    <row r="95" spans="1:105" s="171" customFormat="1">
      <c r="A95" s="172"/>
      <c r="B95" s="172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</row>
    <row r="96" spans="1:105" s="171" customFormat="1">
      <c r="A96" s="172"/>
      <c r="B96" s="172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</row>
    <row r="97" spans="1:25" s="171" customFormat="1">
      <c r="A97" s="172"/>
      <c r="B97" s="172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</row>
  </sheetData>
  <mergeCells count="410">
    <mergeCell ref="C38:D38"/>
    <mergeCell ref="F38:G38"/>
    <mergeCell ref="C32:D32"/>
    <mergeCell ref="F32:G32"/>
    <mergeCell ref="C33:D33"/>
    <mergeCell ref="F33:G33"/>
    <mergeCell ref="C34:D34"/>
    <mergeCell ref="F34:G34"/>
    <mergeCell ref="O40:P40"/>
    <mergeCell ref="K39:L39"/>
    <mergeCell ref="I40:J40"/>
    <mergeCell ref="K40:L40"/>
    <mergeCell ref="M40:N40"/>
    <mergeCell ref="M39:N39"/>
    <mergeCell ref="M36:N36"/>
    <mergeCell ref="C35:D35"/>
    <mergeCell ref="F35:G35"/>
    <mergeCell ref="I35:J35"/>
    <mergeCell ref="C19:G19"/>
    <mergeCell ref="E44:G44"/>
    <mergeCell ref="E46:G46"/>
    <mergeCell ref="E48:G48"/>
    <mergeCell ref="F27:G27"/>
    <mergeCell ref="C31:D31"/>
    <mergeCell ref="F21:G21"/>
    <mergeCell ref="F41:G41"/>
    <mergeCell ref="C40:D40"/>
    <mergeCell ref="F40:G40"/>
    <mergeCell ref="C28:D28"/>
    <mergeCell ref="C36:D36"/>
    <mergeCell ref="C25:D25"/>
    <mergeCell ref="F25:G25"/>
    <mergeCell ref="C26:D26"/>
    <mergeCell ref="F22:G22"/>
    <mergeCell ref="C27:D27"/>
    <mergeCell ref="C29:D29"/>
    <mergeCell ref="F26:G26"/>
    <mergeCell ref="C42:D42"/>
    <mergeCell ref="F42:G42"/>
    <mergeCell ref="C47:D47"/>
    <mergeCell ref="F47:G47"/>
    <mergeCell ref="C43:D43"/>
    <mergeCell ref="C11:G11"/>
    <mergeCell ref="C9:G9"/>
    <mergeCell ref="C12:G12"/>
    <mergeCell ref="C17:G17"/>
    <mergeCell ref="C18:G18"/>
    <mergeCell ref="C13:G13"/>
    <mergeCell ref="C14:G14"/>
    <mergeCell ref="C15:G15"/>
    <mergeCell ref="C16:G16"/>
    <mergeCell ref="W76:X76"/>
    <mergeCell ref="W74:X74"/>
    <mergeCell ref="R81:V81"/>
    <mergeCell ref="Q74:R74"/>
    <mergeCell ref="S74:T74"/>
    <mergeCell ref="U74:V74"/>
    <mergeCell ref="K74:L74"/>
    <mergeCell ref="M74:N74"/>
    <mergeCell ref="W72:X72"/>
    <mergeCell ref="R83:V83"/>
    <mergeCell ref="R85:V85"/>
    <mergeCell ref="R87:V87"/>
    <mergeCell ref="C76:D76"/>
    <mergeCell ref="F76:G76"/>
    <mergeCell ref="I76:J76"/>
    <mergeCell ref="U76:V76"/>
    <mergeCell ref="M76:N76"/>
    <mergeCell ref="O76:P76"/>
    <mergeCell ref="Q76:R76"/>
    <mergeCell ref="K76:L76"/>
    <mergeCell ref="S76:T76"/>
    <mergeCell ref="K70:L70"/>
    <mergeCell ref="M70:N70"/>
    <mergeCell ref="O70:P70"/>
    <mergeCell ref="I68:J68"/>
    <mergeCell ref="A74:B74"/>
    <mergeCell ref="C74:D74"/>
    <mergeCell ref="F74:G74"/>
    <mergeCell ref="I74:J74"/>
    <mergeCell ref="A76:B76"/>
    <mergeCell ref="A72:B72"/>
    <mergeCell ref="C72:D72"/>
    <mergeCell ref="F72:G72"/>
    <mergeCell ref="I72:J72"/>
    <mergeCell ref="O74:P74"/>
    <mergeCell ref="K72:L72"/>
    <mergeCell ref="M72:N72"/>
    <mergeCell ref="W70:X70"/>
    <mergeCell ref="Q70:R70"/>
    <mergeCell ref="M68:N68"/>
    <mergeCell ref="O68:P68"/>
    <mergeCell ref="Q68:R68"/>
    <mergeCell ref="S68:T68"/>
    <mergeCell ref="U68:V68"/>
    <mergeCell ref="W68:X68"/>
    <mergeCell ref="O72:P72"/>
    <mergeCell ref="U72:V72"/>
    <mergeCell ref="S70:T70"/>
    <mergeCell ref="U70:V70"/>
    <mergeCell ref="S72:T72"/>
    <mergeCell ref="Q72:R72"/>
    <mergeCell ref="W64:X64"/>
    <mergeCell ref="Q64:R64"/>
    <mergeCell ref="S64:T64"/>
    <mergeCell ref="U64:V64"/>
    <mergeCell ref="A68:B68"/>
    <mergeCell ref="C68:D68"/>
    <mergeCell ref="F68:G68"/>
    <mergeCell ref="C64:D64"/>
    <mergeCell ref="K68:L68"/>
    <mergeCell ref="F64:G64"/>
    <mergeCell ref="I64:J64"/>
    <mergeCell ref="K64:L64"/>
    <mergeCell ref="O60:P60"/>
    <mergeCell ref="Q60:R60"/>
    <mergeCell ref="S60:T60"/>
    <mergeCell ref="U60:V60"/>
    <mergeCell ref="W60:X60"/>
    <mergeCell ref="C53:D53"/>
    <mergeCell ref="F53:G53"/>
    <mergeCell ref="A70:B70"/>
    <mergeCell ref="C70:D70"/>
    <mergeCell ref="F70:G70"/>
    <mergeCell ref="I70:J70"/>
    <mergeCell ref="U62:V62"/>
    <mergeCell ref="W62:X62"/>
    <mergeCell ref="A62:B62"/>
    <mergeCell ref="C62:D62"/>
    <mergeCell ref="F62:G62"/>
    <mergeCell ref="I62:J62"/>
    <mergeCell ref="K62:L62"/>
    <mergeCell ref="M64:N64"/>
    <mergeCell ref="M62:N62"/>
    <mergeCell ref="O62:P62"/>
    <mergeCell ref="O64:P64"/>
    <mergeCell ref="Q62:R62"/>
    <mergeCell ref="S62:T62"/>
    <mergeCell ref="A60:B60"/>
    <mergeCell ref="C60:D60"/>
    <mergeCell ref="F60:G60"/>
    <mergeCell ref="I60:J60"/>
    <mergeCell ref="K60:L60"/>
    <mergeCell ref="M56:N56"/>
    <mergeCell ref="C56:D56"/>
    <mergeCell ref="F56:G56"/>
    <mergeCell ref="I56:J56"/>
    <mergeCell ref="K56:L56"/>
    <mergeCell ref="M60:N60"/>
    <mergeCell ref="O50:P50"/>
    <mergeCell ref="O56:P56"/>
    <mergeCell ref="Q56:R56"/>
    <mergeCell ref="S56:T56"/>
    <mergeCell ref="U56:V56"/>
    <mergeCell ref="S47:T47"/>
    <mergeCell ref="U47:V47"/>
    <mergeCell ref="W56:X56"/>
    <mergeCell ref="O53:P53"/>
    <mergeCell ref="Q53:R53"/>
    <mergeCell ref="S53:T53"/>
    <mergeCell ref="U53:V53"/>
    <mergeCell ref="W53:X53"/>
    <mergeCell ref="W50:X50"/>
    <mergeCell ref="Q50:R50"/>
    <mergeCell ref="S50:T50"/>
    <mergeCell ref="U50:V50"/>
    <mergeCell ref="Q47:R47"/>
    <mergeCell ref="W47:X47"/>
    <mergeCell ref="O47:P47"/>
    <mergeCell ref="I53:J53"/>
    <mergeCell ref="K53:L53"/>
    <mergeCell ref="M53:N53"/>
    <mergeCell ref="M43:N43"/>
    <mergeCell ref="C50:D50"/>
    <mergeCell ref="F50:G50"/>
    <mergeCell ref="I50:J50"/>
    <mergeCell ref="K50:L50"/>
    <mergeCell ref="M50:N50"/>
    <mergeCell ref="I47:J47"/>
    <mergeCell ref="K47:L47"/>
    <mergeCell ref="M47:N47"/>
    <mergeCell ref="C41:D41"/>
    <mergeCell ref="Q43:R43"/>
    <mergeCell ref="S43:T43"/>
    <mergeCell ref="U43:V43"/>
    <mergeCell ref="O41:P41"/>
    <mergeCell ref="Q41:R41"/>
    <mergeCell ref="S41:T41"/>
    <mergeCell ref="U41:V41"/>
    <mergeCell ref="F36:G36"/>
    <mergeCell ref="I36:J36"/>
    <mergeCell ref="K36:L36"/>
    <mergeCell ref="U37:V37"/>
    <mergeCell ref="O36:P36"/>
    <mergeCell ref="F43:G43"/>
    <mergeCell ref="I41:J41"/>
    <mergeCell ref="K41:L41"/>
    <mergeCell ref="M41:N41"/>
    <mergeCell ref="O43:P43"/>
    <mergeCell ref="C39:D39"/>
    <mergeCell ref="C37:D37"/>
    <mergeCell ref="F39:G39"/>
    <mergeCell ref="I39:J39"/>
    <mergeCell ref="F37:G37"/>
    <mergeCell ref="I37:J37"/>
    <mergeCell ref="I43:J43"/>
    <mergeCell ref="Q42:R42"/>
    <mergeCell ref="S42:T42"/>
    <mergeCell ref="U42:V42"/>
    <mergeCell ref="W42:X42"/>
    <mergeCell ref="W43:X43"/>
    <mergeCell ref="S40:T40"/>
    <mergeCell ref="Q40:R40"/>
    <mergeCell ref="K43:L43"/>
    <mergeCell ref="W41:X41"/>
    <mergeCell ref="W29:X29"/>
    <mergeCell ref="K35:L35"/>
    <mergeCell ref="M35:N35"/>
    <mergeCell ref="O35:P35"/>
    <mergeCell ref="I42:J42"/>
    <mergeCell ref="K42:L42"/>
    <mergeCell ref="M42:N42"/>
    <mergeCell ref="O42:P42"/>
    <mergeCell ref="U40:V40"/>
    <mergeCell ref="W40:X40"/>
    <mergeCell ref="O39:P39"/>
    <mergeCell ref="K37:L37"/>
    <mergeCell ref="M37:N37"/>
    <mergeCell ref="O37:P37"/>
    <mergeCell ref="W31:X31"/>
    <mergeCell ref="W35:X35"/>
    <mergeCell ref="S36:T36"/>
    <mergeCell ref="U36:V36"/>
    <mergeCell ref="W39:X39"/>
    <mergeCell ref="W36:X36"/>
    <mergeCell ref="Q36:R36"/>
    <mergeCell ref="Q39:R39"/>
    <mergeCell ref="S39:T39"/>
    <mergeCell ref="S37:T37"/>
    <mergeCell ref="Q37:R37"/>
    <mergeCell ref="W37:X37"/>
    <mergeCell ref="U39:V39"/>
    <mergeCell ref="Q35:R35"/>
    <mergeCell ref="K31:L31"/>
    <mergeCell ref="U35:V35"/>
    <mergeCell ref="M31:N31"/>
    <mergeCell ref="F31:G31"/>
    <mergeCell ref="I31:J31"/>
    <mergeCell ref="U31:V31"/>
    <mergeCell ref="S35:T35"/>
    <mergeCell ref="O31:P31"/>
    <mergeCell ref="Q31:R31"/>
    <mergeCell ref="S31:T31"/>
    <mergeCell ref="O23:P23"/>
    <mergeCell ref="M24:N24"/>
    <mergeCell ref="Q24:R24"/>
    <mergeCell ref="S24:T24"/>
    <mergeCell ref="K23:L23"/>
    <mergeCell ref="O24:P24"/>
    <mergeCell ref="C23:D23"/>
    <mergeCell ref="C22:D22"/>
    <mergeCell ref="U23:V23"/>
    <mergeCell ref="Q23:R23"/>
    <mergeCell ref="I22:J22"/>
    <mergeCell ref="K22:L22"/>
    <mergeCell ref="C24:D24"/>
    <mergeCell ref="F24:G24"/>
    <mergeCell ref="I24:J24"/>
    <mergeCell ref="K24:L24"/>
    <mergeCell ref="F23:G23"/>
    <mergeCell ref="I23:J23"/>
    <mergeCell ref="W18:X18"/>
    <mergeCell ref="I19:J19"/>
    <mergeCell ref="K19:L19"/>
    <mergeCell ref="M19:N19"/>
    <mergeCell ref="O19:P19"/>
    <mergeCell ref="Q19:R19"/>
    <mergeCell ref="S19:T19"/>
    <mergeCell ref="U19:V19"/>
    <mergeCell ref="W19:X19"/>
    <mergeCell ref="I18:J18"/>
    <mergeCell ref="K18:L18"/>
    <mergeCell ref="M18:N18"/>
    <mergeCell ref="O18:P18"/>
    <mergeCell ref="Q18:R18"/>
    <mergeCell ref="S18:T18"/>
    <mergeCell ref="U18:V18"/>
    <mergeCell ref="W16:X16"/>
    <mergeCell ref="I17:J17"/>
    <mergeCell ref="S15:T15"/>
    <mergeCell ref="U15:V15"/>
    <mergeCell ref="W15:X15"/>
    <mergeCell ref="I16:J16"/>
    <mergeCell ref="K16:L16"/>
    <mergeCell ref="M16:N16"/>
    <mergeCell ref="S17:T17"/>
    <mergeCell ref="U17:V17"/>
    <mergeCell ref="O16:P16"/>
    <mergeCell ref="Q16:R16"/>
    <mergeCell ref="S16:T16"/>
    <mergeCell ref="U16:V16"/>
    <mergeCell ref="W17:X17"/>
    <mergeCell ref="I15:J15"/>
    <mergeCell ref="K15:L15"/>
    <mergeCell ref="M15:N15"/>
    <mergeCell ref="K17:L17"/>
    <mergeCell ref="M17:N17"/>
    <mergeCell ref="O17:P17"/>
    <mergeCell ref="Q17:R17"/>
    <mergeCell ref="O15:P15"/>
    <mergeCell ref="Q15:R15"/>
    <mergeCell ref="U12:V12"/>
    <mergeCell ref="W12:X12"/>
    <mergeCell ref="I13:J13"/>
    <mergeCell ref="K13:L13"/>
    <mergeCell ref="M13:N13"/>
    <mergeCell ref="S14:T14"/>
    <mergeCell ref="U14:V14"/>
    <mergeCell ref="O13:P13"/>
    <mergeCell ref="Q13:R13"/>
    <mergeCell ref="S13:T13"/>
    <mergeCell ref="U13:V13"/>
    <mergeCell ref="W14:X14"/>
    <mergeCell ref="K14:L14"/>
    <mergeCell ref="M14:N14"/>
    <mergeCell ref="O14:P14"/>
    <mergeCell ref="Q14:R14"/>
    <mergeCell ref="Q12:R12"/>
    <mergeCell ref="I12:J12"/>
    <mergeCell ref="K12:L12"/>
    <mergeCell ref="M12:N12"/>
    <mergeCell ref="W13:X13"/>
    <mergeCell ref="I14:J14"/>
    <mergeCell ref="S12:T12"/>
    <mergeCell ref="O12:P12"/>
    <mergeCell ref="A1:E2"/>
    <mergeCell ref="W6:X6"/>
    <mergeCell ref="I9:J9"/>
    <mergeCell ref="A6:B6"/>
    <mergeCell ref="I6:J6"/>
    <mergeCell ref="K6:L6"/>
    <mergeCell ref="M6:N6"/>
    <mergeCell ref="S9:T9"/>
    <mergeCell ref="U9:V9"/>
    <mergeCell ref="O6:P6"/>
    <mergeCell ref="Q6:R6"/>
    <mergeCell ref="S6:T6"/>
    <mergeCell ref="U6:V6"/>
    <mergeCell ref="W9:X9"/>
    <mergeCell ref="K9:L9"/>
    <mergeCell ref="M9:N9"/>
    <mergeCell ref="O9:P9"/>
    <mergeCell ref="Q9:R9"/>
    <mergeCell ref="C8:G8"/>
    <mergeCell ref="S27:T27"/>
    <mergeCell ref="Q27:R27"/>
    <mergeCell ref="O27:P27"/>
    <mergeCell ref="U25:V25"/>
    <mergeCell ref="S25:T25"/>
    <mergeCell ref="U28:V28"/>
    <mergeCell ref="K28:L28"/>
    <mergeCell ref="O30:P30"/>
    <mergeCell ref="Q30:R30"/>
    <mergeCell ref="S30:T30"/>
    <mergeCell ref="U30:V30"/>
    <mergeCell ref="S28:T28"/>
    <mergeCell ref="O28:P28"/>
    <mergeCell ref="Q28:R28"/>
    <mergeCell ref="S29:T29"/>
    <mergeCell ref="U29:V29"/>
    <mergeCell ref="O29:P29"/>
    <mergeCell ref="C30:D30"/>
    <mergeCell ref="F30:G30"/>
    <mergeCell ref="I30:J30"/>
    <mergeCell ref="K30:L30"/>
    <mergeCell ref="I29:J29"/>
    <mergeCell ref="M30:N30"/>
    <mergeCell ref="M28:N28"/>
    <mergeCell ref="K29:L29"/>
    <mergeCell ref="I27:J27"/>
    <mergeCell ref="K27:L27"/>
    <mergeCell ref="M29:N29"/>
    <mergeCell ref="M27:N27"/>
    <mergeCell ref="F29:G29"/>
    <mergeCell ref="I28:J28"/>
    <mergeCell ref="F28:G28"/>
    <mergeCell ref="W28:X28"/>
    <mergeCell ref="W30:X30"/>
    <mergeCell ref="Q29:R29"/>
    <mergeCell ref="S22:T22"/>
    <mergeCell ref="U22:V22"/>
    <mergeCell ref="Q25:R25"/>
    <mergeCell ref="M25:N25"/>
    <mergeCell ref="I26:J26"/>
    <mergeCell ref="K26:L26"/>
    <mergeCell ref="I25:J25"/>
    <mergeCell ref="K25:L25"/>
    <mergeCell ref="W25:X25"/>
    <mergeCell ref="W22:X22"/>
    <mergeCell ref="W23:X23"/>
    <mergeCell ref="W24:X24"/>
    <mergeCell ref="W27:X27"/>
    <mergeCell ref="M22:N22"/>
    <mergeCell ref="O22:P22"/>
    <mergeCell ref="Q22:R22"/>
    <mergeCell ref="S23:T23"/>
    <mergeCell ref="M23:N23"/>
    <mergeCell ref="O25:P25"/>
    <mergeCell ref="U24:V24"/>
    <mergeCell ref="U27:V27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48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63" t="str">
        <f>'Soumissionnaire A'!A12</f>
        <v>CQ1</v>
      </c>
      <c r="B12" s="268" t="str">
        <f>'Soumissionnaire A'!B12</f>
        <v>Projet de référence du soumissionnaire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63" t="str">
        <f>'Soumissionnaire A'!A13</f>
        <v>CQ2</v>
      </c>
      <c r="B13" s="268" t="str">
        <f>'Soumissionnaire A'!B13</f>
        <v>Chiffre d'affaires annuel du soumissionnaire &gt; double du chiffre d'affaires moyen du marché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63" t="str">
        <f>'Soumissionnaire A'!A14</f>
        <v>CQ3</v>
      </c>
      <c r="B14" s="268" t="str">
        <f>'Soumissionnaire A'!B14</f>
        <v>Certification selon la norme ISO 9001 ou équivalente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63" t="str">
        <f>'Soumissionnaire A'!A15</f>
        <v>CQ4</v>
      </c>
      <c r="B15" s="268" t="str">
        <f>'Soumissionnaire A'!B15</f>
        <v>Objet de référence d'une personne-clé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63" t="str">
        <f>'Soumissionnaire A'!A16</f>
        <v>CQ5</v>
      </c>
      <c r="B16" s="268" t="str">
        <f>'Soumissionnaire A'!B16</f>
        <v>Preuve de la disponibilité des personnes-clés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63" t="str">
        <f>'Soumissionnaire A'!A17</f>
        <v>CQ6</v>
      </c>
      <c r="B17" s="268" t="str">
        <f>'Soumissionnaire A'!B17</f>
        <v>50% des travaux au maximum sont effectués par des sous-traitants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63" t="str">
        <f>'Soumissionnaire A'!A18</f>
        <v>CQ7</v>
      </c>
      <c r="B18" s="268" t="str">
        <f>'Soumissionnaire A'!B18</f>
        <v>xxx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29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9">
        <f>Aperçu!A18</f>
        <v>2.1</v>
      </c>
      <c r="B23" s="270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9">
        <f>Aperçu!A19</f>
        <v>2.2000000000000002</v>
      </c>
      <c r="B24" s="270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9">
        <f>Aperçu!A20</f>
        <v>2.2999999999999998</v>
      </c>
      <c r="B25" s="270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9">
        <f>Aperçu!A21</f>
        <v>2.4</v>
      </c>
      <c r="B26" s="270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9">
        <f>Aperçu!A22</f>
        <v>2.5</v>
      </c>
      <c r="B27" s="270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9">
        <f>Aperçu!A24</f>
        <v>3.1</v>
      </c>
      <c r="B29" s="270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9">
        <f>Aperçu!A25</f>
        <v>3.2</v>
      </c>
      <c r="B30" s="270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9">
        <f>Aperçu!A26</f>
        <v>3.3</v>
      </c>
      <c r="B31" s="270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9">
        <f>Aperçu!A27</f>
        <v>3.4</v>
      </c>
      <c r="B32" s="270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9">
        <f>Aperçu!A28</f>
        <v>3.5</v>
      </c>
      <c r="B33" s="270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9">
        <f>Aperçu!A29</f>
        <v>3.6</v>
      </c>
      <c r="B34" s="270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3.5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9">
        <f>Aperçu!A31</f>
        <v>4.0999999999999996</v>
      </c>
      <c r="B36" s="270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9">
        <f>Aperçu!A32</f>
        <v>4.2</v>
      </c>
      <c r="B37" s="270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9">
        <f>Aperçu!A33</f>
        <v>4.3</v>
      </c>
      <c r="B38" s="270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9">
        <f>Aperçu!A34</f>
        <v>4.4000000000000004</v>
      </c>
      <c r="B39" s="270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2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9">
        <f>Aperçu!A36</f>
        <v>5.0999999999999996</v>
      </c>
      <c r="B41" s="270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9">
        <f>Aperçu!A37</f>
        <v>5.2</v>
      </c>
      <c r="B42" s="270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9">
        <f>Aperçu!A38</f>
        <v>5.3</v>
      </c>
      <c r="B43" s="270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révisé'!G10</f>
        <v>60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60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s="49" customFormat="1" ht="12.75">
      <c r="A49" s="144"/>
      <c r="B49" s="148"/>
      <c r="C49" s="146"/>
      <c r="D49" s="147"/>
      <c r="E49" s="146"/>
      <c r="F49" s="146"/>
      <c r="G49" s="147"/>
      <c r="H49" s="146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</row>
    <row r="50" spans="1:24" s="49" customFormat="1" ht="12.75">
      <c r="A50" s="142"/>
      <c r="B50" s="143"/>
      <c r="C50" s="373"/>
      <c r="D50" s="373"/>
      <c r="E50" s="181"/>
      <c r="F50" s="373"/>
      <c r="G50" s="373"/>
      <c r="H50" s="181"/>
      <c r="I50" s="146"/>
      <c r="J50" s="147"/>
      <c r="K50" s="146"/>
      <c r="L50" s="147"/>
      <c r="M50" s="146"/>
      <c r="N50" s="147"/>
      <c r="O50" s="146"/>
      <c r="P50" s="147"/>
      <c r="Q50" s="146"/>
      <c r="R50" s="147"/>
      <c r="S50" s="146"/>
      <c r="T50" s="147"/>
      <c r="U50" s="146"/>
      <c r="V50" s="147"/>
      <c r="W50" s="146"/>
      <c r="X50" s="147"/>
    </row>
    <row r="51" spans="1:24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24" s="141" customFormat="1" ht="12.75">
      <c r="A52" s="144"/>
      <c r="B52" s="145"/>
      <c r="C52" s="146"/>
      <c r="D52" s="147"/>
      <c r="E52" s="146"/>
      <c r="F52" s="146"/>
      <c r="G52" s="147"/>
      <c r="H52" s="146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24" s="49" customFormat="1" ht="12.75">
      <c r="A53" s="142"/>
      <c r="B53" s="149"/>
      <c r="C53" s="373"/>
      <c r="D53" s="373"/>
      <c r="E53" s="181"/>
      <c r="F53" s="373"/>
      <c r="G53" s="373"/>
      <c r="H53" s="181"/>
      <c r="I53" s="146"/>
      <c r="J53" s="147"/>
      <c r="K53" s="146"/>
      <c r="L53" s="147"/>
      <c r="M53" s="146"/>
      <c r="N53" s="147"/>
      <c r="O53" s="146"/>
      <c r="P53" s="147"/>
      <c r="Q53" s="146"/>
      <c r="R53" s="147"/>
      <c r="S53" s="146"/>
      <c r="T53" s="147"/>
      <c r="U53" s="146"/>
      <c r="V53" s="147"/>
      <c r="W53" s="146"/>
      <c r="X53" s="147"/>
    </row>
    <row r="54" spans="1:24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24" s="141" customFormat="1" ht="12.75">
      <c r="A55" s="144"/>
      <c r="B55" s="145"/>
      <c r="C55" s="146"/>
      <c r="D55" s="147"/>
      <c r="E55" s="146"/>
      <c r="F55" s="146"/>
      <c r="G55" s="147"/>
      <c r="H55" s="146"/>
      <c r="I55" s="373"/>
      <c r="J55" s="373"/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  <c r="V55" s="373"/>
      <c r="W55" s="373"/>
      <c r="X55" s="373"/>
    </row>
    <row r="56" spans="1:24" s="49" customFormat="1" ht="12.75">
      <c r="A56" s="142"/>
      <c r="B56" s="149"/>
      <c r="C56" s="373"/>
      <c r="D56" s="373"/>
      <c r="E56" s="181"/>
      <c r="F56" s="373"/>
      <c r="G56" s="373"/>
      <c r="H56" s="181"/>
      <c r="I56" s="146"/>
      <c r="J56" s="147"/>
      <c r="K56" s="146"/>
      <c r="L56" s="147"/>
      <c r="M56" s="146"/>
      <c r="N56" s="147"/>
      <c r="O56" s="146"/>
      <c r="P56" s="147"/>
      <c r="Q56" s="146"/>
      <c r="R56" s="147"/>
      <c r="S56" s="146"/>
      <c r="T56" s="147"/>
      <c r="U56" s="146"/>
      <c r="V56" s="147"/>
      <c r="W56" s="146"/>
      <c r="X56" s="147"/>
    </row>
    <row r="57" spans="1:24" s="49" customFormat="1" ht="12.75">
      <c r="A57" s="144"/>
      <c r="B57" s="145"/>
      <c r="C57" s="146"/>
      <c r="D57" s="147"/>
      <c r="E57" s="146"/>
      <c r="F57" s="146"/>
      <c r="G57" s="147"/>
      <c r="H57" s="146"/>
      <c r="I57" s="146"/>
      <c r="J57" s="147"/>
      <c r="K57" s="146"/>
      <c r="L57" s="147"/>
      <c r="M57" s="146"/>
      <c r="N57" s="147"/>
      <c r="O57" s="146"/>
      <c r="P57" s="147"/>
      <c r="Q57" s="146"/>
      <c r="R57" s="147"/>
      <c r="S57" s="146"/>
      <c r="T57" s="147"/>
      <c r="U57" s="146"/>
      <c r="V57" s="147"/>
      <c r="W57" s="146"/>
      <c r="X57" s="147"/>
    </row>
    <row r="58" spans="1:24" s="49" customFormat="1" ht="6.75" customHeight="1">
      <c r="A58" s="144"/>
      <c r="B58" s="145"/>
      <c r="C58" s="146"/>
      <c r="D58" s="147"/>
      <c r="E58" s="146"/>
      <c r="F58" s="146"/>
      <c r="G58" s="147"/>
      <c r="H58" s="146"/>
      <c r="I58" s="152"/>
      <c r="J58" s="147"/>
      <c r="K58" s="152"/>
      <c r="L58" s="147"/>
      <c r="M58" s="152"/>
      <c r="N58" s="147"/>
      <c r="O58" s="152"/>
      <c r="P58" s="147"/>
      <c r="Q58" s="152"/>
      <c r="R58" s="147"/>
      <c r="S58" s="152"/>
      <c r="T58" s="147"/>
      <c r="U58" s="152"/>
      <c r="V58" s="147"/>
      <c r="W58" s="152"/>
      <c r="X58" s="147"/>
    </row>
    <row r="59" spans="1:24" s="94" customFormat="1">
      <c r="A59" s="150"/>
      <c r="B59" s="151"/>
      <c r="C59" s="152"/>
      <c r="D59" s="147"/>
      <c r="E59" s="152"/>
      <c r="F59" s="152"/>
      <c r="G59" s="147"/>
      <c r="H59" s="152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5"/>
      <c r="W59" s="375"/>
      <c r="X59" s="375"/>
    </row>
    <row r="60" spans="1:24" s="49" customFormat="1" ht="5.25" customHeight="1">
      <c r="A60" s="374"/>
      <c r="B60" s="374"/>
      <c r="C60" s="375"/>
      <c r="D60" s="375"/>
      <c r="E60" s="182"/>
      <c r="F60" s="375"/>
      <c r="G60" s="375"/>
      <c r="H60" s="182"/>
      <c r="I60" s="154"/>
      <c r="J60" s="155"/>
      <c r="K60" s="154"/>
      <c r="L60" s="155"/>
      <c r="M60" s="154"/>
      <c r="N60" s="155"/>
      <c r="O60" s="154"/>
      <c r="P60" s="155"/>
      <c r="Q60" s="154"/>
      <c r="R60" s="155"/>
      <c r="S60" s="154"/>
      <c r="T60" s="155"/>
      <c r="U60" s="154"/>
      <c r="V60" s="155"/>
      <c r="W60" s="154"/>
      <c r="X60" s="155"/>
    </row>
    <row r="61" spans="1:24" s="94" customFormat="1">
      <c r="A61" s="150"/>
      <c r="B61" s="151"/>
      <c r="C61" s="154"/>
      <c r="D61" s="155"/>
      <c r="E61" s="154"/>
      <c r="F61" s="154"/>
      <c r="G61" s="155"/>
      <c r="H61" s="154"/>
      <c r="I61" s="377"/>
      <c r="J61" s="377"/>
      <c r="K61" s="377"/>
      <c r="L61" s="377"/>
      <c r="M61" s="377"/>
      <c r="N61" s="377"/>
      <c r="O61" s="377"/>
      <c r="P61" s="377"/>
      <c r="Q61" s="377"/>
      <c r="R61" s="377"/>
      <c r="S61" s="377"/>
      <c r="T61" s="377"/>
      <c r="U61" s="377"/>
      <c r="V61" s="377"/>
      <c r="W61" s="377"/>
      <c r="X61" s="377"/>
    </row>
    <row r="62" spans="1:24" s="49" customFormat="1" ht="12.75">
      <c r="A62" s="374"/>
      <c r="B62" s="374"/>
      <c r="C62" s="377"/>
      <c r="D62" s="377"/>
      <c r="E62" s="183"/>
      <c r="F62" s="377"/>
      <c r="G62" s="377"/>
      <c r="H62" s="183"/>
      <c r="I62" s="154"/>
      <c r="J62" s="155"/>
      <c r="K62" s="154"/>
      <c r="L62" s="155"/>
      <c r="M62" s="154"/>
      <c r="N62" s="155"/>
      <c r="O62" s="154"/>
      <c r="P62" s="155"/>
      <c r="Q62" s="154"/>
      <c r="R62" s="155"/>
      <c r="S62" s="154"/>
      <c r="T62" s="155"/>
      <c r="U62" s="154"/>
      <c r="V62" s="155"/>
      <c r="W62" s="154"/>
      <c r="X62" s="155"/>
    </row>
    <row r="63" spans="1:24" s="49" customFormat="1" ht="12.75">
      <c r="A63" s="150"/>
      <c r="B63" s="151"/>
      <c r="C63" s="154"/>
      <c r="D63" s="155"/>
      <c r="E63" s="154"/>
      <c r="F63" s="154"/>
      <c r="G63" s="155"/>
      <c r="H63" s="154"/>
      <c r="I63" s="378"/>
      <c r="J63" s="378"/>
      <c r="K63" s="378"/>
      <c r="L63" s="378"/>
      <c r="M63" s="378"/>
      <c r="N63" s="378"/>
      <c r="O63" s="378"/>
      <c r="P63" s="378"/>
      <c r="Q63" s="378"/>
      <c r="R63" s="378"/>
      <c r="S63" s="378"/>
      <c r="T63" s="378"/>
      <c r="U63" s="378"/>
      <c r="V63" s="378"/>
      <c r="W63" s="378"/>
      <c r="X63" s="378"/>
    </row>
    <row r="64" spans="1:24" s="49" customFormat="1" ht="12.75">
      <c r="A64" s="157"/>
      <c r="B64" s="141"/>
      <c r="C64" s="378"/>
      <c r="D64" s="378"/>
      <c r="E64" s="140"/>
      <c r="F64" s="378"/>
      <c r="G64" s="378"/>
      <c r="H64" s="140"/>
      <c r="I64" s="158"/>
      <c r="J64" s="155"/>
      <c r="K64" s="158"/>
      <c r="L64" s="155"/>
      <c r="M64" s="158"/>
      <c r="N64" s="155"/>
      <c r="O64" s="158"/>
      <c r="P64" s="155"/>
      <c r="Q64" s="158"/>
      <c r="R64" s="155"/>
      <c r="S64" s="158"/>
      <c r="T64" s="155"/>
      <c r="U64" s="158"/>
      <c r="V64" s="155"/>
      <c r="W64" s="158"/>
      <c r="X64" s="155"/>
    </row>
    <row r="65" spans="1:25" s="49" customFormat="1" ht="12.75">
      <c r="A65" s="144"/>
      <c r="B65" s="145"/>
      <c r="C65" s="158"/>
      <c r="D65" s="155"/>
      <c r="E65" s="158"/>
      <c r="F65" s="158"/>
      <c r="G65" s="155"/>
      <c r="H65" s="158"/>
      <c r="I65" s="158"/>
      <c r="J65" s="155"/>
      <c r="K65" s="158"/>
      <c r="L65" s="155"/>
      <c r="M65" s="158"/>
      <c r="N65" s="155"/>
      <c r="O65" s="158"/>
      <c r="P65" s="155"/>
      <c r="Q65" s="158"/>
      <c r="R65" s="155"/>
      <c r="S65" s="158"/>
      <c r="T65" s="155"/>
      <c r="U65" s="158"/>
      <c r="V65" s="155"/>
      <c r="W65" s="158"/>
      <c r="X65" s="155"/>
    </row>
    <row r="66" spans="1:25" s="95" customFormat="1" ht="7.5" customHeight="1">
      <c r="A66" s="144"/>
      <c r="B66" s="145"/>
      <c r="C66" s="158"/>
      <c r="D66" s="155"/>
      <c r="E66" s="158"/>
      <c r="F66" s="158"/>
      <c r="G66" s="155"/>
      <c r="H66" s="158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</row>
    <row r="67" spans="1:25" s="94" customFormat="1">
      <c r="A67" s="159"/>
      <c r="B67" s="160"/>
      <c r="C67" s="162"/>
      <c r="D67" s="162"/>
      <c r="E67" s="162"/>
      <c r="F67" s="162"/>
      <c r="G67" s="162"/>
      <c r="H67" s="162"/>
      <c r="I67" s="380"/>
      <c r="J67" s="380"/>
      <c r="K67" s="380"/>
      <c r="L67" s="380"/>
      <c r="M67" s="380"/>
      <c r="N67" s="380"/>
      <c r="O67" s="380"/>
      <c r="P67" s="380"/>
      <c r="Q67" s="380"/>
      <c r="R67" s="380"/>
      <c r="S67" s="380"/>
      <c r="T67" s="380"/>
      <c r="U67" s="380"/>
      <c r="V67" s="380"/>
      <c r="W67" s="380"/>
      <c r="X67" s="380"/>
    </row>
    <row r="68" spans="1:25" s="95" customFormat="1" ht="7.5" customHeight="1">
      <c r="A68" s="379"/>
      <c r="B68" s="379"/>
      <c r="C68" s="380"/>
      <c r="D68" s="380"/>
      <c r="E68" s="184"/>
      <c r="F68" s="380"/>
      <c r="G68" s="380"/>
      <c r="H68" s="184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</row>
    <row r="69" spans="1:25" s="94" customFormat="1">
      <c r="A69" s="159"/>
      <c r="B69" s="160"/>
      <c r="C69" s="162"/>
      <c r="D69" s="162"/>
      <c r="E69" s="162"/>
      <c r="F69" s="162"/>
      <c r="G69" s="162"/>
      <c r="H69" s="162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</row>
    <row r="70" spans="1:25" s="94" customFormat="1" ht="6" customHeight="1">
      <c r="A70" s="374"/>
      <c r="B70" s="374"/>
      <c r="C70" s="376"/>
      <c r="D70" s="376"/>
      <c r="E70" s="163"/>
      <c r="F70" s="376"/>
      <c r="G70" s="376"/>
      <c r="H70" s="163"/>
      <c r="I70" s="163"/>
      <c r="J70" s="163"/>
      <c r="K70" s="163"/>
      <c r="L70" s="163"/>
      <c r="M70" s="163"/>
      <c r="N70" s="163"/>
      <c r="O70" s="156"/>
      <c r="P70" s="163"/>
      <c r="Q70" s="163"/>
      <c r="R70" s="163"/>
      <c r="S70" s="163"/>
      <c r="T70" s="163"/>
      <c r="U70" s="163"/>
      <c r="V70" s="163"/>
      <c r="W70" s="163"/>
      <c r="X70" s="163"/>
    </row>
    <row r="71" spans="1:25" s="94" customFormat="1">
      <c r="A71" s="153"/>
      <c r="B71" s="153"/>
      <c r="C71" s="163"/>
      <c r="D71" s="163"/>
      <c r="E71" s="163"/>
      <c r="F71" s="163"/>
      <c r="G71" s="163"/>
      <c r="H71" s="163"/>
      <c r="I71" s="377"/>
      <c r="J71" s="377"/>
      <c r="K71" s="377"/>
      <c r="L71" s="377"/>
      <c r="M71" s="377"/>
      <c r="N71" s="377"/>
      <c r="O71" s="377"/>
      <c r="P71" s="377"/>
      <c r="Q71" s="377"/>
      <c r="R71" s="377"/>
      <c r="S71" s="377"/>
      <c r="T71" s="377"/>
      <c r="U71" s="377"/>
      <c r="V71" s="377"/>
      <c r="W71" s="377"/>
      <c r="X71" s="377"/>
    </row>
    <row r="72" spans="1:25" s="111" customFormat="1" ht="11.45" customHeight="1">
      <c r="A72" s="374"/>
      <c r="B72" s="374"/>
      <c r="C72" s="377"/>
      <c r="D72" s="377"/>
      <c r="E72" s="183"/>
      <c r="F72" s="377"/>
      <c r="G72" s="377"/>
      <c r="H72" s="183"/>
      <c r="I72" s="166"/>
      <c r="J72" s="166"/>
      <c r="K72" s="166"/>
      <c r="L72" s="166"/>
      <c r="M72" s="166"/>
      <c r="N72" s="166"/>
      <c r="O72" s="165"/>
      <c r="P72" s="166"/>
      <c r="Q72" s="166"/>
      <c r="R72" s="166"/>
      <c r="S72" s="166"/>
      <c r="T72" s="166"/>
      <c r="U72" s="166"/>
      <c r="V72" s="166"/>
      <c r="W72" s="166"/>
      <c r="X72" s="166"/>
    </row>
    <row r="73" spans="1:25" s="94" customFormat="1">
      <c r="A73" s="164"/>
      <c r="B73" s="164"/>
      <c r="C73" s="166"/>
      <c r="D73" s="166"/>
      <c r="E73" s="166"/>
      <c r="F73" s="166"/>
      <c r="G73" s="166"/>
      <c r="H73" s="166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6"/>
      <c r="W73" s="376"/>
      <c r="X73" s="376"/>
    </row>
    <row r="74" spans="1:25" s="94" customFormat="1" ht="6" customHeight="1">
      <c r="A74" s="374"/>
      <c r="B74" s="374"/>
      <c r="C74" s="376"/>
      <c r="D74" s="376"/>
      <c r="E74" s="163"/>
      <c r="F74" s="376"/>
      <c r="G74" s="376"/>
      <c r="H74" s="163"/>
      <c r="I74" s="163"/>
      <c r="J74" s="163"/>
      <c r="K74" s="163"/>
      <c r="L74" s="163"/>
      <c r="M74" s="163"/>
      <c r="N74" s="163"/>
      <c r="O74" s="156"/>
      <c r="P74" s="163"/>
      <c r="Q74" s="163"/>
      <c r="R74" s="163"/>
      <c r="S74" s="163"/>
      <c r="T74" s="163"/>
      <c r="U74" s="163"/>
      <c r="V74" s="163"/>
      <c r="W74" s="163"/>
      <c r="X74" s="163"/>
    </row>
    <row r="75" spans="1:25" s="94" customFormat="1">
      <c r="A75" s="153"/>
      <c r="B75" s="153"/>
      <c r="C75" s="163"/>
      <c r="D75" s="163"/>
      <c r="E75" s="163"/>
      <c r="F75" s="163"/>
      <c r="G75" s="163"/>
      <c r="H75" s="163"/>
      <c r="I75" s="377"/>
      <c r="J75" s="377"/>
      <c r="K75" s="377"/>
      <c r="L75" s="377"/>
      <c r="M75" s="377"/>
      <c r="N75" s="377"/>
      <c r="O75" s="377"/>
      <c r="P75" s="377"/>
      <c r="Q75" s="377"/>
      <c r="R75" s="377"/>
      <c r="S75" s="377"/>
      <c r="T75" s="377"/>
      <c r="U75" s="377"/>
      <c r="V75" s="377"/>
      <c r="W75" s="377"/>
      <c r="X75" s="377"/>
    </row>
    <row r="76" spans="1:25" s="111" customFormat="1">
      <c r="A76" s="374"/>
      <c r="B76" s="374"/>
      <c r="C76" s="377"/>
      <c r="D76" s="377"/>
      <c r="E76" s="183"/>
      <c r="F76" s="377"/>
      <c r="G76" s="377"/>
      <c r="H76" s="183"/>
      <c r="I76" s="166"/>
      <c r="J76" s="166"/>
      <c r="K76" s="166"/>
      <c r="L76" s="166"/>
      <c r="M76" s="166"/>
      <c r="N76" s="166"/>
      <c r="O76" s="165"/>
      <c r="P76" s="166"/>
      <c r="Q76" s="166"/>
      <c r="R76" s="166"/>
      <c r="S76" s="166"/>
      <c r="T76" s="166"/>
      <c r="U76" s="166"/>
      <c r="V76" s="166"/>
      <c r="W76" s="166"/>
      <c r="X76" s="166"/>
    </row>
    <row r="77" spans="1:25" s="171" customFormat="1">
      <c r="A77" s="164"/>
      <c r="B77" s="164"/>
      <c r="C77" s="166"/>
      <c r="D77" s="166"/>
      <c r="E77" s="166"/>
      <c r="F77" s="166"/>
      <c r="G77" s="166"/>
      <c r="H77" s="166"/>
      <c r="I77" s="169"/>
      <c r="J77" s="169"/>
      <c r="K77" s="169"/>
      <c r="L77" s="169"/>
      <c r="M77" s="169"/>
      <c r="N77" s="169"/>
      <c r="O77" s="170"/>
      <c r="P77" s="170"/>
      <c r="Q77" s="170"/>
      <c r="R77" s="170"/>
      <c r="S77" s="170"/>
      <c r="T77" s="170"/>
      <c r="U77" s="61"/>
      <c r="V77" s="61"/>
      <c r="W77" s="61"/>
      <c r="X77" s="61"/>
      <c r="Y77" s="61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170"/>
      <c r="S79" s="170"/>
      <c r="T79" s="170"/>
      <c r="U79" s="61"/>
      <c r="V79" s="61"/>
      <c r="W79" s="61"/>
      <c r="X79" s="61"/>
      <c r="Y79" s="61"/>
    </row>
    <row r="80" spans="1:25" s="171" customFormat="1" ht="15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381"/>
      <c r="S80" s="381"/>
      <c r="T80" s="381"/>
      <c r="U80" s="381"/>
      <c r="V80" s="381"/>
      <c r="W80" s="61"/>
      <c r="X80" s="61"/>
      <c r="Y80" s="61"/>
    </row>
    <row r="81" spans="1:105" s="171" customFormat="1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170"/>
      <c r="S81" s="170"/>
      <c r="T81" s="170"/>
      <c r="U81" s="61"/>
      <c r="V81" s="61"/>
      <c r="W81" s="61"/>
      <c r="X81" s="61"/>
      <c r="Y81" s="61"/>
    </row>
    <row r="82" spans="1:105" s="171" customFormat="1" ht="15">
      <c r="A82" s="167"/>
      <c r="B82" s="167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170"/>
      <c r="P82" s="170"/>
      <c r="Q82" s="170"/>
      <c r="R82" s="381"/>
      <c r="S82" s="382"/>
      <c r="T82" s="382"/>
      <c r="U82" s="382"/>
      <c r="V82" s="382"/>
      <c r="W82" s="61"/>
      <c r="X82" s="61"/>
      <c r="Y82" s="61"/>
    </row>
    <row r="83" spans="1:105" s="171" customFormat="1">
      <c r="A83" s="167"/>
      <c r="B83" s="167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170"/>
      <c r="P83" s="170"/>
      <c r="Q83" s="170"/>
      <c r="R83" s="170"/>
      <c r="S83" s="170"/>
      <c r="T83" s="170"/>
      <c r="U83" s="61"/>
      <c r="V83" s="61"/>
      <c r="W83" s="61"/>
      <c r="X83" s="61"/>
      <c r="Y83" s="61"/>
    </row>
    <row r="84" spans="1:105" s="171" customFormat="1" ht="15">
      <c r="A84" s="167"/>
      <c r="B84" s="167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170"/>
      <c r="P84" s="170"/>
      <c r="Q84" s="170"/>
      <c r="R84" s="381"/>
      <c r="S84" s="382"/>
      <c r="T84" s="382"/>
      <c r="U84" s="382"/>
      <c r="V84" s="382"/>
      <c r="W84" s="61"/>
      <c r="X84" s="61"/>
      <c r="Y84" s="61"/>
    </row>
    <row r="85" spans="1:105" s="171" customFormat="1">
      <c r="A85" s="167"/>
      <c r="B85" s="167"/>
      <c r="C85" s="61"/>
      <c r="D85" s="61"/>
      <c r="E85" s="61"/>
      <c r="F85" s="61"/>
      <c r="G85" s="61"/>
      <c r="H85" s="61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</row>
    <row r="86" spans="1:105" s="171" customFormat="1" ht="15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381"/>
      <c r="S86" s="382"/>
      <c r="T86" s="382"/>
      <c r="U86" s="382"/>
      <c r="V86" s="382"/>
      <c r="W86" s="61"/>
      <c r="X86" s="61"/>
      <c r="Y86" s="170"/>
    </row>
    <row r="87" spans="1:105" s="171" customFormat="1">
      <c r="A87" s="172"/>
      <c r="B87" s="172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61"/>
      <c r="X87" s="61"/>
      <c r="Y87" s="170"/>
    </row>
    <row r="88" spans="1:105" s="171" customFormat="1">
      <c r="A88" s="172"/>
      <c r="B88" s="167"/>
      <c r="C88" s="61"/>
      <c r="D88" s="61"/>
      <c r="E88" s="61"/>
      <c r="F88" s="61"/>
      <c r="G88" s="61"/>
      <c r="H88" s="61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61"/>
      <c r="V88" s="61"/>
      <c r="W88" s="61"/>
      <c r="X88" s="61"/>
      <c r="Y88" s="170"/>
    </row>
    <row r="89" spans="1:105" s="171" customFormat="1">
      <c r="A89" s="172"/>
      <c r="B89" s="172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61"/>
      <c r="V89" s="61"/>
      <c r="W89" s="61"/>
      <c r="X89" s="61"/>
      <c r="Y89" s="170"/>
    </row>
    <row r="90" spans="1:105" s="170" customFormat="1">
      <c r="A90" s="172"/>
      <c r="B90" s="172"/>
      <c r="U90" s="61"/>
      <c r="V90" s="61"/>
      <c r="W90" s="61"/>
      <c r="X90" s="61"/>
      <c r="Z90" s="171"/>
      <c r="AA90" s="171"/>
      <c r="AB90" s="171"/>
      <c r="AC90" s="171"/>
      <c r="AD90" s="171"/>
      <c r="AE90" s="171"/>
      <c r="AF90" s="171"/>
      <c r="AG90" s="171"/>
      <c r="AH90" s="171"/>
      <c r="AI90" s="171"/>
      <c r="AJ90" s="171"/>
      <c r="AK90" s="171"/>
      <c r="AL90" s="171"/>
      <c r="AM90" s="171"/>
      <c r="AN90" s="171"/>
      <c r="AO90" s="171"/>
      <c r="AP90" s="171"/>
      <c r="AQ90" s="171"/>
      <c r="AR90" s="171"/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  <c r="BC90" s="171"/>
      <c r="BD90" s="171"/>
      <c r="BE90" s="171"/>
      <c r="BF90" s="171"/>
      <c r="BG90" s="171"/>
      <c r="BH90" s="171"/>
      <c r="BI90" s="171"/>
      <c r="BJ90" s="171"/>
      <c r="BK90" s="171"/>
      <c r="BL90" s="171"/>
      <c r="BM90" s="171"/>
      <c r="BN90" s="171"/>
      <c r="BO90" s="171"/>
      <c r="BP90" s="171"/>
      <c r="BQ90" s="171"/>
      <c r="BR90" s="171"/>
      <c r="BS90" s="171"/>
      <c r="BT90" s="171"/>
      <c r="BU90" s="171"/>
      <c r="BV90" s="171"/>
      <c r="BW90" s="171"/>
      <c r="BX90" s="171"/>
      <c r="BY90" s="171"/>
      <c r="BZ90" s="171"/>
      <c r="CA90" s="171"/>
      <c r="CB90" s="171"/>
      <c r="CC90" s="171"/>
      <c r="CD90" s="171"/>
      <c r="CE90" s="171"/>
      <c r="CF90" s="171"/>
      <c r="CG90" s="171"/>
      <c r="CH90" s="171"/>
      <c r="CI90" s="171"/>
      <c r="CJ90" s="171"/>
      <c r="CK90" s="171"/>
      <c r="CL90" s="171"/>
      <c r="CM90" s="171"/>
      <c r="CN90" s="171"/>
      <c r="CO90" s="171"/>
      <c r="CP90" s="171"/>
      <c r="CQ90" s="171"/>
      <c r="CR90" s="171"/>
      <c r="CS90" s="171"/>
      <c r="CT90" s="171"/>
      <c r="CU90" s="171"/>
      <c r="CV90" s="171"/>
      <c r="CW90" s="171"/>
      <c r="CX90" s="171"/>
      <c r="CY90" s="171"/>
      <c r="CZ90" s="171"/>
      <c r="DA90" s="171"/>
    </row>
    <row r="91" spans="1:105" s="170" customFormat="1">
      <c r="A91" s="172"/>
      <c r="B91" s="173"/>
      <c r="U91" s="61"/>
      <c r="V91" s="61"/>
      <c r="W91" s="61"/>
      <c r="X91" s="6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1"/>
      <c r="AQ91" s="171"/>
      <c r="AR91" s="171"/>
      <c r="AS91" s="171"/>
      <c r="AT91" s="171"/>
      <c r="AU91" s="171"/>
      <c r="AV91" s="171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171"/>
      <c r="BH91" s="171"/>
      <c r="BI91" s="171"/>
      <c r="BJ91" s="171"/>
      <c r="BK91" s="171"/>
      <c r="BL91" s="171"/>
      <c r="BM91" s="171"/>
      <c r="BN91" s="171"/>
      <c r="BO91" s="171"/>
      <c r="BP91" s="171"/>
      <c r="BQ91" s="171"/>
      <c r="BR91" s="171"/>
      <c r="BS91" s="171"/>
      <c r="BT91" s="171"/>
      <c r="BU91" s="171"/>
      <c r="BV91" s="171"/>
      <c r="BW91" s="171"/>
      <c r="BX91" s="171"/>
      <c r="BY91" s="171"/>
      <c r="BZ91" s="171"/>
      <c r="CA91" s="171"/>
      <c r="CB91" s="171"/>
      <c r="CC91" s="171"/>
      <c r="CD91" s="171"/>
      <c r="CE91" s="171"/>
      <c r="CF91" s="171"/>
      <c r="CG91" s="171"/>
      <c r="CH91" s="171"/>
      <c r="CI91" s="171"/>
      <c r="CJ91" s="171"/>
      <c r="CK91" s="171"/>
      <c r="CL91" s="171"/>
      <c r="CM91" s="171"/>
      <c r="CN91" s="171"/>
      <c r="CO91" s="171"/>
      <c r="CP91" s="171"/>
      <c r="CQ91" s="171"/>
      <c r="CR91" s="171"/>
      <c r="CS91" s="171"/>
      <c r="CT91" s="171"/>
      <c r="CU91" s="171"/>
      <c r="CV91" s="171"/>
      <c r="CW91" s="171"/>
      <c r="CX91" s="171"/>
      <c r="CY91" s="171"/>
      <c r="CZ91" s="171"/>
      <c r="DA91" s="171"/>
    </row>
    <row r="92" spans="1:105" s="170" customFormat="1">
      <c r="A92" s="172"/>
      <c r="B92" s="172"/>
      <c r="U92" s="61"/>
      <c r="V92" s="61"/>
      <c r="W92" s="61"/>
      <c r="X92" s="6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171"/>
      <c r="BH92" s="171"/>
      <c r="BI92" s="171"/>
      <c r="BJ92" s="171"/>
      <c r="BK92" s="171"/>
      <c r="BL92" s="171"/>
      <c r="BM92" s="171"/>
      <c r="BN92" s="171"/>
      <c r="BO92" s="171"/>
      <c r="BP92" s="171"/>
      <c r="BQ92" s="171"/>
      <c r="BR92" s="171"/>
      <c r="BS92" s="171"/>
      <c r="BT92" s="171"/>
      <c r="BU92" s="171"/>
      <c r="BV92" s="171"/>
      <c r="BW92" s="171"/>
      <c r="BX92" s="171"/>
      <c r="BY92" s="171"/>
      <c r="BZ92" s="171"/>
      <c r="CA92" s="171"/>
      <c r="CB92" s="171"/>
      <c r="CC92" s="171"/>
      <c r="CD92" s="171"/>
      <c r="CE92" s="171"/>
      <c r="CF92" s="171"/>
      <c r="CG92" s="171"/>
      <c r="CH92" s="171"/>
      <c r="CI92" s="171"/>
      <c r="CJ92" s="171"/>
      <c r="CK92" s="171"/>
      <c r="CL92" s="171"/>
      <c r="CM92" s="171"/>
      <c r="CN92" s="171"/>
      <c r="CO92" s="171"/>
      <c r="CP92" s="171"/>
      <c r="CQ92" s="171"/>
      <c r="CR92" s="171"/>
      <c r="CS92" s="171"/>
      <c r="CT92" s="171"/>
      <c r="CU92" s="171"/>
      <c r="CV92" s="171"/>
      <c r="CW92" s="171"/>
      <c r="CX92" s="171"/>
      <c r="CY92" s="171"/>
      <c r="CZ92" s="171"/>
      <c r="DA92" s="171"/>
    </row>
    <row r="93" spans="1:105" s="171" customFormat="1">
      <c r="A93" s="172"/>
      <c r="B93" s="172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spans="1:105" s="171" customFormat="1">
      <c r="A94" s="172"/>
      <c r="B94" s="172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</row>
    <row r="95" spans="1:105" s="171" customFormat="1">
      <c r="A95" s="172"/>
      <c r="B95" s="172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</row>
    <row r="96" spans="1:105" s="171" customFormat="1">
      <c r="A96" s="172"/>
      <c r="B96" s="172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</row>
    <row r="97" spans="1:8">
      <c r="A97" s="172"/>
      <c r="B97" s="172"/>
      <c r="C97" s="170"/>
      <c r="D97" s="170"/>
      <c r="E97" s="170"/>
      <c r="F97" s="170"/>
      <c r="G97" s="170"/>
      <c r="H97" s="170"/>
    </row>
  </sheetData>
  <mergeCells count="410">
    <mergeCell ref="A76:B76"/>
    <mergeCell ref="C76:D76"/>
    <mergeCell ref="F76:G76"/>
    <mergeCell ref="A72:B72"/>
    <mergeCell ref="C72:D72"/>
    <mergeCell ref="F72:G72"/>
    <mergeCell ref="A74:B74"/>
    <mergeCell ref="C74:D74"/>
    <mergeCell ref="F74:G74"/>
    <mergeCell ref="A62:B62"/>
    <mergeCell ref="C62:D62"/>
    <mergeCell ref="F62:G62"/>
    <mergeCell ref="C64:D64"/>
    <mergeCell ref="F64:G64"/>
    <mergeCell ref="A68:B68"/>
    <mergeCell ref="C68:D68"/>
    <mergeCell ref="F68:G68"/>
    <mergeCell ref="A70:B70"/>
    <mergeCell ref="C70:D70"/>
    <mergeCell ref="F70:G70"/>
    <mergeCell ref="C50:D50"/>
    <mergeCell ref="F50:G50"/>
    <mergeCell ref="C53:D53"/>
    <mergeCell ref="F53:G53"/>
    <mergeCell ref="C56:D56"/>
    <mergeCell ref="F56:G56"/>
    <mergeCell ref="A60:B60"/>
    <mergeCell ref="C60:D60"/>
    <mergeCell ref="F60:G60"/>
    <mergeCell ref="W47:X47"/>
    <mergeCell ref="S43:T43"/>
    <mergeCell ref="U43:V43"/>
    <mergeCell ref="W43:X43"/>
    <mergeCell ref="I47:J47"/>
    <mergeCell ref="K47:L47"/>
    <mergeCell ref="M47:N47"/>
    <mergeCell ref="O47:P47"/>
    <mergeCell ref="S47:T47"/>
    <mergeCell ref="A1:E2"/>
    <mergeCell ref="U47:V47"/>
    <mergeCell ref="C33:D33"/>
    <mergeCell ref="F33:G33"/>
    <mergeCell ref="C34:D34"/>
    <mergeCell ref="F34:G34"/>
    <mergeCell ref="O6:P6"/>
    <mergeCell ref="Q6:R6"/>
    <mergeCell ref="S6:T6"/>
    <mergeCell ref="A6:B6"/>
    <mergeCell ref="I6:J6"/>
    <mergeCell ref="K6:L6"/>
    <mergeCell ref="M6:N6"/>
    <mergeCell ref="C14:G14"/>
    <mergeCell ref="I14:J14"/>
    <mergeCell ref="K14:L14"/>
    <mergeCell ref="M14:N14"/>
    <mergeCell ref="F22:G22"/>
    <mergeCell ref="U6:V6"/>
    <mergeCell ref="C11:G11"/>
    <mergeCell ref="C12:G12"/>
    <mergeCell ref="I12:J12"/>
    <mergeCell ref="K12:L12"/>
    <mergeCell ref="M12:N12"/>
    <mergeCell ref="W6:X6"/>
    <mergeCell ref="C8:G8"/>
    <mergeCell ref="C9:G9"/>
    <mergeCell ref="I9:J9"/>
    <mergeCell ref="K9:L9"/>
    <mergeCell ref="M9:N9"/>
    <mergeCell ref="O9:P9"/>
    <mergeCell ref="Q9:R9"/>
    <mergeCell ref="S9:T9"/>
    <mergeCell ref="U9:V9"/>
    <mergeCell ref="W9:X9"/>
    <mergeCell ref="O12:P12"/>
    <mergeCell ref="Q12:R12"/>
    <mergeCell ref="S12:T12"/>
    <mergeCell ref="W13:X13"/>
    <mergeCell ref="O14:P14"/>
    <mergeCell ref="Q14:R14"/>
    <mergeCell ref="S14:T14"/>
    <mergeCell ref="U14:V14"/>
    <mergeCell ref="W14:X14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U13:V13"/>
    <mergeCell ref="S15:T15"/>
    <mergeCell ref="U15:V15"/>
    <mergeCell ref="W15:X15"/>
    <mergeCell ref="C16:G16"/>
    <mergeCell ref="I16:J16"/>
    <mergeCell ref="K16:L16"/>
    <mergeCell ref="M16:N16"/>
    <mergeCell ref="O16:P16"/>
    <mergeCell ref="Q16:R16"/>
    <mergeCell ref="S16:T16"/>
    <mergeCell ref="C15:G15"/>
    <mergeCell ref="I15:J15"/>
    <mergeCell ref="K15:L15"/>
    <mergeCell ref="M15:N15"/>
    <mergeCell ref="O15:P15"/>
    <mergeCell ref="Q15:R15"/>
    <mergeCell ref="U16:V16"/>
    <mergeCell ref="W16:X16"/>
    <mergeCell ref="C17:G17"/>
    <mergeCell ref="I17:J17"/>
    <mergeCell ref="K17:L17"/>
    <mergeCell ref="M17:N17"/>
    <mergeCell ref="U17:V17"/>
    <mergeCell ref="W17:X17"/>
    <mergeCell ref="O17:P17"/>
    <mergeCell ref="Q17:R17"/>
    <mergeCell ref="O19:P19"/>
    <mergeCell ref="Q19:R19"/>
    <mergeCell ref="S19:T19"/>
    <mergeCell ref="U19:V19"/>
    <mergeCell ref="S17:T17"/>
    <mergeCell ref="W19:X19"/>
    <mergeCell ref="F21:G21"/>
    <mergeCell ref="O18:P18"/>
    <mergeCell ref="Q18:R18"/>
    <mergeCell ref="S18:T18"/>
    <mergeCell ref="U18:V18"/>
    <mergeCell ref="W18:X18"/>
    <mergeCell ref="C19:G19"/>
    <mergeCell ref="C18:G18"/>
    <mergeCell ref="I18:J18"/>
    <mergeCell ref="K18:L18"/>
    <mergeCell ref="M18:N18"/>
    <mergeCell ref="I19:J19"/>
    <mergeCell ref="K19:L19"/>
    <mergeCell ref="M19:N19"/>
    <mergeCell ref="O23:P23"/>
    <mergeCell ref="Q23:R23"/>
    <mergeCell ref="S23:T23"/>
    <mergeCell ref="U23:V23"/>
    <mergeCell ref="W23:X23"/>
    <mergeCell ref="C24:D24"/>
    <mergeCell ref="F24:G24"/>
    <mergeCell ref="I24:J24"/>
    <mergeCell ref="S22:T22"/>
    <mergeCell ref="U22:V22"/>
    <mergeCell ref="W22:X22"/>
    <mergeCell ref="C23:D23"/>
    <mergeCell ref="F23:G23"/>
    <mergeCell ref="M24:N24"/>
    <mergeCell ref="I23:J23"/>
    <mergeCell ref="K23:L23"/>
    <mergeCell ref="M23:N23"/>
    <mergeCell ref="I22:J22"/>
    <mergeCell ref="K22:L22"/>
    <mergeCell ref="M22:N22"/>
    <mergeCell ref="O22:P22"/>
    <mergeCell ref="Q22:R22"/>
    <mergeCell ref="C22:D22"/>
    <mergeCell ref="U25:V25"/>
    <mergeCell ref="W25:X25"/>
    <mergeCell ref="C26:D26"/>
    <mergeCell ref="F26:G26"/>
    <mergeCell ref="I26:J26"/>
    <mergeCell ref="K26:L26"/>
    <mergeCell ref="W24:X24"/>
    <mergeCell ref="C25:D25"/>
    <mergeCell ref="F25:G25"/>
    <mergeCell ref="I25:J25"/>
    <mergeCell ref="K25:L25"/>
    <mergeCell ref="M25:N25"/>
    <mergeCell ref="O25:P25"/>
    <mergeCell ref="Q25:R25"/>
    <mergeCell ref="K24:L24"/>
    <mergeCell ref="S25:T25"/>
    <mergeCell ref="O24:P24"/>
    <mergeCell ref="Q24:R24"/>
    <mergeCell ref="S24:T24"/>
    <mergeCell ref="U24:V24"/>
    <mergeCell ref="M27:N27"/>
    <mergeCell ref="M28:N28"/>
    <mergeCell ref="O27:P27"/>
    <mergeCell ref="Q27:R27"/>
    <mergeCell ref="S27:T27"/>
    <mergeCell ref="U27:V27"/>
    <mergeCell ref="W27:X27"/>
    <mergeCell ref="C27:D27"/>
    <mergeCell ref="F27:G27"/>
    <mergeCell ref="I27:J27"/>
    <mergeCell ref="K27:L27"/>
    <mergeCell ref="Q28:R28"/>
    <mergeCell ref="S28:T28"/>
    <mergeCell ref="U28:V28"/>
    <mergeCell ref="W28:X28"/>
    <mergeCell ref="C30:D30"/>
    <mergeCell ref="F30:G30"/>
    <mergeCell ref="I30:J30"/>
    <mergeCell ref="K30:L30"/>
    <mergeCell ref="O28:P28"/>
    <mergeCell ref="C28:D28"/>
    <mergeCell ref="F28:G28"/>
    <mergeCell ref="I28:J28"/>
    <mergeCell ref="K28:L28"/>
    <mergeCell ref="O29:P29"/>
    <mergeCell ref="C29:D29"/>
    <mergeCell ref="F29:G29"/>
    <mergeCell ref="I29:J29"/>
    <mergeCell ref="K29:L29"/>
    <mergeCell ref="W30:X30"/>
    <mergeCell ref="O31:P31"/>
    <mergeCell ref="Q31:R31"/>
    <mergeCell ref="S31:T31"/>
    <mergeCell ref="U31:V31"/>
    <mergeCell ref="W31:X31"/>
    <mergeCell ref="M29:N29"/>
    <mergeCell ref="M30:N30"/>
    <mergeCell ref="O30:P30"/>
    <mergeCell ref="Q30:R30"/>
    <mergeCell ref="S30:T30"/>
    <mergeCell ref="U30:V30"/>
    <mergeCell ref="Q29:R29"/>
    <mergeCell ref="S29:T29"/>
    <mergeCell ref="U29:V29"/>
    <mergeCell ref="W29:X29"/>
    <mergeCell ref="C31:D31"/>
    <mergeCell ref="F31:G31"/>
    <mergeCell ref="I31:J31"/>
    <mergeCell ref="K31:L31"/>
    <mergeCell ref="C35:D35"/>
    <mergeCell ref="F35:G35"/>
    <mergeCell ref="I35:J35"/>
    <mergeCell ref="K35:L35"/>
    <mergeCell ref="C32:D32"/>
    <mergeCell ref="F32:G32"/>
    <mergeCell ref="W35:X35"/>
    <mergeCell ref="O36:P36"/>
    <mergeCell ref="Q36:R36"/>
    <mergeCell ref="S36:T36"/>
    <mergeCell ref="U36:V36"/>
    <mergeCell ref="W36:X36"/>
    <mergeCell ref="M31:N31"/>
    <mergeCell ref="M35:N35"/>
    <mergeCell ref="O35:P35"/>
    <mergeCell ref="Q35:R35"/>
    <mergeCell ref="S35:T35"/>
    <mergeCell ref="U35:V35"/>
    <mergeCell ref="U37:V37"/>
    <mergeCell ref="W37:X37"/>
    <mergeCell ref="C38:D38"/>
    <mergeCell ref="F38:G38"/>
    <mergeCell ref="K36:L36"/>
    <mergeCell ref="C37:D37"/>
    <mergeCell ref="F37:G37"/>
    <mergeCell ref="I37:J37"/>
    <mergeCell ref="K37:L37"/>
    <mergeCell ref="M36:N36"/>
    <mergeCell ref="M37:N37"/>
    <mergeCell ref="C36:D36"/>
    <mergeCell ref="F36:G36"/>
    <mergeCell ref="I36:J36"/>
    <mergeCell ref="C39:D39"/>
    <mergeCell ref="F39:G39"/>
    <mergeCell ref="I39:J39"/>
    <mergeCell ref="K39:L39"/>
    <mergeCell ref="M39:N39"/>
    <mergeCell ref="O39:P39"/>
    <mergeCell ref="O37:P37"/>
    <mergeCell ref="Q37:R37"/>
    <mergeCell ref="S37:T37"/>
    <mergeCell ref="Q39:R39"/>
    <mergeCell ref="S39:T39"/>
    <mergeCell ref="U39:V39"/>
    <mergeCell ref="W39:X39"/>
    <mergeCell ref="O40:P40"/>
    <mergeCell ref="Q40:R40"/>
    <mergeCell ref="S40:T40"/>
    <mergeCell ref="U40:V40"/>
    <mergeCell ref="W40:X40"/>
    <mergeCell ref="C42:D42"/>
    <mergeCell ref="F42:G42"/>
    <mergeCell ref="I42:J42"/>
    <mergeCell ref="K42:L42"/>
    <mergeCell ref="M42:N42"/>
    <mergeCell ref="O42:P42"/>
    <mergeCell ref="M40:N40"/>
    <mergeCell ref="M41:N41"/>
    <mergeCell ref="O41:P41"/>
    <mergeCell ref="C40:D40"/>
    <mergeCell ref="F40:G40"/>
    <mergeCell ref="I40:J40"/>
    <mergeCell ref="K40:L40"/>
    <mergeCell ref="C41:D41"/>
    <mergeCell ref="F41:G41"/>
    <mergeCell ref="I41:J41"/>
    <mergeCell ref="K41:L41"/>
    <mergeCell ref="Q42:R42"/>
    <mergeCell ref="K43:L43"/>
    <mergeCell ref="M43:N43"/>
    <mergeCell ref="O43:P43"/>
    <mergeCell ref="Q43:R43"/>
    <mergeCell ref="E44:G44"/>
    <mergeCell ref="F43:G43"/>
    <mergeCell ref="W41:X41"/>
    <mergeCell ref="S42:T42"/>
    <mergeCell ref="U42:V42"/>
    <mergeCell ref="W42:X42"/>
    <mergeCell ref="Q41:R41"/>
    <mergeCell ref="S41:T41"/>
    <mergeCell ref="U41:V41"/>
    <mergeCell ref="C47:D47"/>
    <mergeCell ref="E48:G48"/>
    <mergeCell ref="O49:P49"/>
    <mergeCell ref="Q49:R49"/>
    <mergeCell ref="Q47:R47"/>
    <mergeCell ref="E46:G46"/>
    <mergeCell ref="F47:G47"/>
    <mergeCell ref="I43:J43"/>
    <mergeCell ref="I49:J49"/>
    <mergeCell ref="C43:D43"/>
    <mergeCell ref="K49:L49"/>
    <mergeCell ref="S49:T49"/>
    <mergeCell ref="U49:V49"/>
    <mergeCell ref="W49:X49"/>
    <mergeCell ref="O52:P52"/>
    <mergeCell ref="Q52:R52"/>
    <mergeCell ref="S52:T52"/>
    <mergeCell ref="U52:V52"/>
    <mergeCell ref="W52:X52"/>
    <mergeCell ref="M49:N49"/>
    <mergeCell ref="O59:P59"/>
    <mergeCell ref="Q59:R59"/>
    <mergeCell ref="S59:T59"/>
    <mergeCell ref="U59:V59"/>
    <mergeCell ref="I59:J59"/>
    <mergeCell ref="W59:X59"/>
    <mergeCell ref="I61:J61"/>
    <mergeCell ref="K61:L61"/>
    <mergeCell ref="I52:J52"/>
    <mergeCell ref="K52:L52"/>
    <mergeCell ref="I55:J55"/>
    <mergeCell ref="K55:L55"/>
    <mergeCell ref="M52:N52"/>
    <mergeCell ref="M55:N55"/>
    <mergeCell ref="O55:P55"/>
    <mergeCell ref="Q55:R55"/>
    <mergeCell ref="S55:T55"/>
    <mergeCell ref="U55:V55"/>
    <mergeCell ref="W55:X55"/>
    <mergeCell ref="S63:T63"/>
    <mergeCell ref="U63:V63"/>
    <mergeCell ref="M61:N61"/>
    <mergeCell ref="O61:P61"/>
    <mergeCell ref="K59:L59"/>
    <mergeCell ref="Q61:R61"/>
    <mergeCell ref="K67:L67"/>
    <mergeCell ref="I67:J67"/>
    <mergeCell ref="W63:X63"/>
    <mergeCell ref="M67:N67"/>
    <mergeCell ref="O67:P67"/>
    <mergeCell ref="Q67:R67"/>
    <mergeCell ref="S67:T67"/>
    <mergeCell ref="S61:T61"/>
    <mergeCell ref="U61:V61"/>
    <mergeCell ref="U67:V67"/>
    <mergeCell ref="W67:X67"/>
    <mergeCell ref="W61:X61"/>
    <mergeCell ref="I63:J63"/>
    <mergeCell ref="K63:L63"/>
    <mergeCell ref="M63:N63"/>
    <mergeCell ref="O63:P63"/>
    <mergeCell ref="Q63:R63"/>
    <mergeCell ref="M59:N59"/>
    <mergeCell ref="W71:X71"/>
    <mergeCell ref="Q73:R73"/>
    <mergeCell ref="W69:X69"/>
    <mergeCell ref="U69:V69"/>
    <mergeCell ref="U71:V71"/>
    <mergeCell ref="Q69:R69"/>
    <mergeCell ref="S69:T69"/>
    <mergeCell ref="Q71:R71"/>
    <mergeCell ref="I69:J69"/>
    <mergeCell ref="K69:L69"/>
    <mergeCell ref="I71:J71"/>
    <mergeCell ref="M71:N71"/>
    <mergeCell ref="O71:P71"/>
    <mergeCell ref="S71:T71"/>
    <mergeCell ref="K71:L71"/>
    <mergeCell ref="M69:N69"/>
    <mergeCell ref="O69:P69"/>
    <mergeCell ref="I75:J75"/>
    <mergeCell ref="W75:X75"/>
    <mergeCell ref="M73:N73"/>
    <mergeCell ref="O73:P73"/>
    <mergeCell ref="S73:T73"/>
    <mergeCell ref="I73:J73"/>
    <mergeCell ref="K73:L73"/>
    <mergeCell ref="U73:V73"/>
    <mergeCell ref="W73:X73"/>
    <mergeCell ref="R80:V80"/>
    <mergeCell ref="R82:V82"/>
    <mergeCell ref="R84:V84"/>
    <mergeCell ref="R86:V86"/>
    <mergeCell ref="K75:L75"/>
    <mergeCell ref="M75:N75"/>
    <mergeCell ref="O75:P75"/>
    <mergeCell ref="Q75:R75"/>
    <mergeCell ref="S75:T75"/>
    <mergeCell ref="U75:V75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49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63" t="str">
        <f>'Soumissionnaire A'!A12</f>
        <v>CQ1</v>
      </c>
      <c r="B12" s="268" t="str">
        <f>'Soumissionnaire A'!B12</f>
        <v>Projet de référence du soumissionnaire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63" t="str">
        <f>'Soumissionnaire A'!A13</f>
        <v>CQ2</v>
      </c>
      <c r="B13" s="268" t="str">
        <f>'Soumissionnaire A'!B13</f>
        <v>Chiffre d'affaires annuel du soumissionnaire &gt; double du chiffre d'affaires moyen du marché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63" t="str">
        <f>'Soumissionnaire A'!A14</f>
        <v>CQ3</v>
      </c>
      <c r="B14" s="268" t="str">
        <f>'Soumissionnaire A'!B14</f>
        <v>Certification selon la norme ISO 9001 ou équivalente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63" t="str">
        <f>'Soumissionnaire A'!A15</f>
        <v>CQ4</v>
      </c>
      <c r="B15" s="268" t="str">
        <f>'Soumissionnaire A'!B15</f>
        <v>Objet de référence d'une personne-clé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63" t="str">
        <f>'Soumissionnaire A'!A16</f>
        <v>CQ5</v>
      </c>
      <c r="B16" s="268" t="str">
        <f>'Soumissionnaire A'!B16</f>
        <v>Preuve de la disponibilité des personnes-clés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63" t="str">
        <f>'Soumissionnaire A'!A17</f>
        <v>CQ6</v>
      </c>
      <c r="B17" s="268" t="str">
        <f>'Soumissionnaire A'!B17</f>
        <v>50% des travaux au maximum sont effectués par des sous-traitants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63" t="str">
        <f>'Soumissionnaire A'!A18</f>
        <v>CQ7</v>
      </c>
      <c r="B18" s="268" t="str">
        <f>'Soumissionnaire A'!B18</f>
        <v>xxx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29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9">
        <f>Aperçu!A18</f>
        <v>2.1</v>
      </c>
      <c r="B23" s="264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9">
        <f>Aperçu!A19</f>
        <v>2.2000000000000002</v>
      </c>
      <c r="B24" s="264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9">
        <f>Aperçu!A20</f>
        <v>2.2999999999999998</v>
      </c>
      <c r="B25" s="264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9">
        <f>Aperçu!A21</f>
        <v>2.4</v>
      </c>
      <c r="B26" s="264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9">
        <f>Aperçu!A22</f>
        <v>2.5</v>
      </c>
      <c r="B27" s="264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9">
        <f>Aperçu!A24</f>
        <v>3.1</v>
      </c>
      <c r="B29" s="264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9">
        <f>Aperçu!A25</f>
        <v>3.2</v>
      </c>
      <c r="B30" s="264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9">
        <f>Aperçu!A26</f>
        <v>3.3</v>
      </c>
      <c r="B31" s="264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9">
        <f>Aperçu!A27</f>
        <v>3.4</v>
      </c>
      <c r="B32" s="264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9">
        <f>Aperçu!A28</f>
        <v>3.5</v>
      </c>
      <c r="B33" s="264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9">
        <f>Aperçu!A29</f>
        <v>3.6</v>
      </c>
      <c r="B34" s="264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3.5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9">
        <f>Aperçu!A31</f>
        <v>4.0999999999999996</v>
      </c>
      <c r="B36" s="264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9">
        <f>Aperçu!A32</f>
        <v>4.2</v>
      </c>
      <c r="B37" s="264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9">
        <f>Aperçu!A33</f>
        <v>4.3</v>
      </c>
      <c r="B38" s="264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9">
        <f>Aperçu!A34</f>
        <v>4.4000000000000004</v>
      </c>
      <c r="B39" s="264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2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9">
        <f>Aperçu!A36</f>
        <v>5.0999999999999996</v>
      </c>
      <c r="B41" s="264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9">
        <f>Aperçu!A37</f>
        <v>5.2</v>
      </c>
      <c r="B42" s="264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9">
        <f>Aperçu!A38</f>
        <v>5.3</v>
      </c>
      <c r="B43" s="264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révisé'!G11</f>
        <v>68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68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s="141" customFormat="1" ht="12.75">
      <c r="A49" s="144"/>
      <c r="B49" s="148"/>
      <c r="C49" s="146"/>
      <c r="D49" s="147"/>
      <c r="E49" s="146"/>
      <c r="F49" s="146"/>
      <c r="G49" s="147"/>
      <c r="H49" s="146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</row>
    <row r="50" spans="1:24" s="49" customFormat="1" ht="12.75">
      <c r="A50" s="142"/>
      <c r="B50" s="143"/>
      <c r="C50" s="373"/>
      <c r="D50" s="373"/>
      <c r="E50" s="181"/>
      <c r="F50" s="373"/>
      <c r="G50" s="373"/>
      <c r="H50" s="181"/>
      <c r="I50" s="146"/>
      <c r="J50" s="147"/>
      <c r="K50" s="146"/>
      <c r="L50" s="147"/>
      <c r="M50" s="146"/>
      <c r="N50" s="147"/>
      <c r="O50" s="146"/>
      <c r="P50" s="147"/>
      <c r="Q50" s="146"/>
      <c r="R50" s="147"/>
      <c r="S50" s="146"/>
      <c r="T50" s="147"/>
      <c r="U50" s="146"/>
      <c r="V50" s="147"/>
      <c r="W50" s="146"/>
      <c r="X50" s="147"/>
    </row>
    <row r="51" spans="1:24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24" s="141" customFormat="1" ht="12.75">
      <c r="A52" s="144"/>
      <c r="B52" s="145"/>
      <c r="C52" s="146"/>
      <c r="D52" s="147"/>
      <c r="E52" s="146"/>
      <c r="F52" s="146"/>
      <c r="G52" s="147"/>
      <c r="H52" s="146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24" s="49" customFormat="1" ht="12.75">
      <c r="A53" s="142"/>
      <c r="B53" s="149"/>
      <c r="C53" s="373"/>
      <c r="D53" s="373"/>
      <c r="E53" s="181"/>
      <c r="F53" s="373"/>
      <c r="G53" s="373"/>
      <c r="H53" s="181"/>
      <c r="I53" s="146"/>
      <c r="J53" s="147"/>
      <c r="K53" s="146"/>
      <c r="L53" s="147"/>
      <c r="M53" s="146"/>
      <c r="N53" s="147"/>
      <c r="O53" s="146"/>
      <c r="P53" s="147"/>
      <c r="Q53" s="146"/>
      <c r="R53" s="147"/>
      <c r="S53" s="146"/>
      <c r="T53" s="147"/>
      <c r="U53" s="146"/>
      <c r="V53" s="147"/>
      <c r="W53" s="146"/>
      <c r="X53" s="147"/>
    </row>
    <row r="54" spans="1:24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24" s="49" customFormat="1" ht="6.75" customHeight="1">
      <c r="A55" s="144"/>
      <c r="B55" s="145"/>
      <c r="C55" s="146"/>
      <c r="D55" s="147"/>
      <c r="E55" s="146"/>
      <c r="F55" s="146"/>
      <c r="G55" s="147"/>
      <c r="H55" s="146"/>
      <c r="I55" s="152"/>
      <c r="J55" s="147"/>
      <c r="K55" s="152"/>
      <c r="L55" s="147"/>
      <c r="M55" s="152"/>
      <c r="N55" s="147"/>
      <c r="O55" s="152"/>
      <c r="P55" s="147"/>
      <c r="Q55" s="152"/>
      <c r="R55" s="147"/>
      <c r="S55" s="152"/>
      <c r="T55" s="147"/>
      <c r="U55" s="152"/>
      <c r="V55" s="147"/>
      <c r="W55" s="152"/>
      <c r="X55" s="147"/>
    </row>
    <row r="56" spans="1:24" s="94" customFormat="1">
      <c r="A56" s="142"/>
      <c r="B56" s="149"/>
      <c r="C56" s="373"/>
      <c r="D56" s="373"/>
      <c r="E56" s="181"/>
      <c r="F56" s="373"/>
      <c r="G56" s="373"/>
      <c r="H56" s="181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</row>
    <row r="57" spans="1:24" s="49" customFormat="1" ht="5.25" customHeight="1">
      <c r="A57" s="144"/>
      <c r="B57" s="145"/>
      <c r="C57" s="146"/>
      <c r="D57" s="147"/>
      <c r="E57" s="146"/>
      <c r="F57" s="146"/>
      <c r="G57" s="147"/>
      <c r="H57" s="146"/>
      <c r="I57" s="154"/>
      <c r="J57" s="155"/>
      <c r="K57" s="154"/>
      <c r="L57" s="155"/>
      <c r="M57" s="154"/>
      <c r="N57" s="155"/>
      <c r="O57" s="154"/>
      <c r="P57" s="155"/>
      <c r="Q57" s="154"/>
      <c r="R57" s="155"/>
      <c r="S57" s="154"/>
      <c r="T57" s="155"/>
      <c r="U57" s="154"/>
      <c r="V57" s="155"/>
      <c r="W57" s="154"/>
      <c r="X57" s="155"/>
    </row>
    <row r="58" spans="1:24" s="94" customFormat="1">
      <c r="A58" s="144"/>
      <c r="B58" s="145"/>
      <c r="C58" s="146"/>
      <c r="D58" s="147"/>
      <c r="E58" s="146"/>
      <c r="F58" s="146"/>
      <c r="G58" s="147"/>
      <c r="H58" s="146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</row>
    <row r="59" spans="1:24" s="49" customFormat="1" ht="12.75">
      <c r="A59" s="150"/>
      <c r="B59" s="151"/>
      <c r="C59" s="152"/>
      <c r="D59" s="147"/>
      <c r="E59" s="152"/>
      <c r="F59" s="152"/>
      <c r="G59" s="147"/>
      <c r="H59" s="152"/>
      <c r="I59" s="154"/>
      <c r="J59" s="155"/>
      <c r="K59" s="154"/>
      <c r="L59" s="155"/>
      <c r="M59" s="154"/>
      <c r="N59" s="155"/>
      <c r="O59" s="154"/>
      <c r="P59" s="155"/>
      <c r="Q59" s="154"/>
      <c r="R59" s="155"/>
      <c r="S59" s="154"/>
      <c r="T59" s="155"/>
      <c r="U59" s="154"/>
      <c r="V59" s="155"/>
      <c r="W59" s="154"/>
      <c r="X59" s="155"/>
    </row>
    <row r="60" spans="1:24" s="49" customFormat="1" ht="12.75">
      <c r="A60" s="374"/>
      <c r="B60" s="374"/>
      <c r="C60" s="375"/>
      <c r="D60" s="375"/>
      <c r="E60" s="182"/>
      <c r="F60" s="375"/>
      <c r="G60" s="375"/>
      <c r="H60" s="182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</row>
    <row r="61" spans="1:24" s="49" customFormat="1" ht="12.75">
      <c r="A61" s="150"/>
      <c r="B61" s="151"/>
      <c r="C61" s="154"/>
      <c r="D61" s="155"/>
      <c r="E61" s="154"/>
      <c r="F61" s="154"/>
      <c r="G61" s="155"/>
      <c r="H61" s="154"/>
      <c r="I61" s="158"/>
      <c r="J61" s="155"/>
      <c r="K61" s="158"/>
      <c r="L61" s="155"/>
      <c r="M61" s="158"/>
      <c r="N61" s="155"/>
      <c r="O61" s="158"/>
      <c r="P61" s="155"/>
      <c r="Q61" s="158"/>
      <c r="R61" s="155"/>
      <c r="S61" s="158"/>
      <c r="T61" s="155"/>
      <c r="U61" s="158"/>
      <c r="V61" s="155"/>
      <c r="W61" s="158"/>
      <c r="X61" s="155"/>
    </row>
    <row r="62" spans="1:24" s="49" customFormat="1" ht="12.75">
      <c r="A62" s="374"/>
      <c r="B62" s="374"/>
      <c r="C62" s="377"/>
      <c r="D62" s="377"/>
      <c r="E62" s="183"/>
      <c r="F62" s="377"/>
      <c r="G62" s="377"/>
      <c r="H62" s="183"/>
      <c r="I62" s="158"/>
      <c r="J62" s="155"/>
      <c r="K62" s="158"/>
      <c r="L62" s="155"/>
      <c r="M62" s="158"/>
      <c r="N62" s="155"/>
      <c r="O62" s="158"/>
      <c r="P62" s="155"/>
      <c r="Q62" s="158"/>
      <c r="R62" s="155"/>
      <c r="S62" s="158"/>
      <c r="T62" s="155"/>
      <c r="U62" s="158"/>
      <c r="V62" s="155"/>
      <c r="W62" s="158"/>
      <c r="X62" s="155"/>
    </row>
    <row r="63" spans="1:24" s="95" customFormat="1" ht="7.5" customHeight="1">
      <c r="A63" s="150"/>
      <c r="B63" s="151"/>
      <c r="C63" s="154"/>
      <c r="D63" s="155"/>
      <c r="E63" s="154"/>
      <c r="F63" s="154"/>
      <c r="G63" s="155"/>
      <c r="H63" s="154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</row>
    <row r="64" spans="1:24" s="94" customFormat="1">
      <c r="A64" s="157"/>
      <c r="B64" s="141"/>
      <c r="C64" s="378"/>
      <c r="D64" s="378"/>
      <c r="E64" s="140"/>
      <c r="F64" s="378"/>
      <c r="G64" s="378"/>
      <c r="H64" s="14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</row>
    <row r="65" spans="1:25" s="95" customFormat="1" ht="7.5" customHeight="1">
      <c r="A65" s="144"/>
      <c r="B65" s="145"/>
      <c r="C65" s="158"/>
      <c r="D65" s="155"/>
      <c r="E65" s="158"/>
      <c r="F65" s="158"/>
      <c r="G65" s="155"/>
      <c r="H65" s="158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</row>
    <row r="66" spans="1:25" s="94" customFormat="1">
      <c r="A66" s="144"/>
      <c r="B66" s="145"/>
      <c r="C66" s="158"/>
      <c r="D66" s="155"/>
      <c r="E66" s="158"/>
      <c r="F66" s="158"/>
      <c r="G66" s="155"/>
      <c r="H66" s="158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</row>
    <row r="67" spans="1:25" s="94" customFormat="1" ht="6" customHeight="1">
      <c r="A67" s="159"/>
      <c r="B67" s="160"/>
      <c r="C67" s="162"/>
      <c r="D67" s="162"/>
      <c r="E67" s="162"/>
      <c r="F67" s="162"/>
      <c r="G67" s="162"/>
      <c r="H67" s="162"/>
      <c r="I67" s="163"/>
      <c r="J67" s="163"/>
      <c r="K67" s="163"/>
      <c r="L67" s="163"/>
      <c r="M67" s="163"/>
      <c r="N67" s="163"/>
      <c r="O67" s="156"/>
      <c r="P67" s="163"/>
      <c r="Q67" s="163"/>
      <c r="R67" s="163"/>
      <c r="S67" s="163"/>
      <c r="T67" s="163"/>
      <c r="U67" s="163"/>
      <c r="V67" s="163"/>
      <c r="W67" s="163"/>
      <c r="X67" s="163"/>
    </row>
    <row r="68" spans="1:25" s="94" customFormat="1">
      <c r="A68" s="379"/>
      <c r="B68" s="379"/>
      <c r="C68" s="380"/>
      <c r="D68" s="380"/>
      <c r="E68" s="184"/>
      <c r="F68" s="380"/>
      <c r="G68" s="380"/>
      <c r="H68" s="184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</row>
    <row r="69" spans="1:25" s="111" customFormat="1" ht="11.45" customHeight="1">
      <c r="A69" s="159"/>
      <c r="B69" s="160"/>
      <c r="C69" s="162"/>
      <c r="D69" s="162"/>
      <c r="E69" s="162"/>
      <c r="F69" s="162"/>
      <c r="G69" s="162"/>
      <c r="H69" s="162"/>
      <c r="I69" s="166"/>
      <c r="J69" s="166"/>
      <c r="K69" s="166"/>
      <c r="L69" s="166"/>
      <c r="M69" s="166"/>
      <c r="N69" s="166"/>
      <c r="O69" s="165"/>
      <c r="P69" s="166"/>
      <c r="Q69" s="166"/>
      <c r="R69" s="166"/>
      <c r="S69" s="166"/>
      <c r="T69" s="166"/>
      <c r="U69" s="166"/>
      <c r="V69" s="166"/>
      <c r="W69" s="166"/>
      <c r="X69" s="166"/>
    </row>
    <row r="70" spans="1:25" s="94" customFormat="1">
      <c r="A70" s="374"/>
      <c r="B70" s="374"/>
      <c r="C70" s="376"/>
      <c r="D70" s="376"/>
      <c r="E70" s="163"/>
      <c r="F70" s="376"/>
      <c r="G70" s="376"/>
      <c r="H70" s="163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</row>
    <row r="71" spans="1:25" s="94" customFormat="1" ht="6" customHeight="1">
      <c r="A71" s="153"/>
      <c r="B71" s="15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56"/>
      <c r="P71" s="163"/>
      <c r="Q71" s="163"/>
      <c r="R71" s="163"/>
      <c r="S71" s="163"/>
      <c r="T71" s="163"/>
      <c r="U71" s="163"/>
      <c r="V71" s="163"/>
      <c r="W71" s="163"/>
      <c r="X71" s="163"/>
    </row>
    <row r="72" spans="1:25" s="94" customFormat="1">
      <c r="A72" s="374"/>
      <c r="B72" s="374"/>
      <c r="C72" s="377"/>
      <c r="D72" s="377"/>
      <c r="E72" s="183"/>
      <c r="F72" s="377"/>
      <c r="G72" s="377"/>
      <c r="H72" s="183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</row>
    <row r="73" spans="1:25" s="111" customFormat="1">
      <c r="A73" s="164"/>
      <c r="B73" s="164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5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5" s="171" customFormat="1">
      <c r="A74" s="374"/>
      <c r="B74" s="374"/>
      <c r="C74" s="376"/>
      <c r="D74" s="376"/>
      <c r="E74" s="163"/>
      <c r="F74" s="376"/>
      <c r="G74" s="376"/>
      <c r="H74" s="163"/>
      <c r="I74" s="169"/>
      <c r="J74" s="169"/>
      <c r="K74" s="169"/>
      <c r="L74" s="169"/>
      <c r="M74" s="169"/>
      <c r="N74" s="169"/>
      <c r="O74" s="170"/>
      <c r="P74" s="170"/>
      <c r="Q74" s="170"/>
      <c r="R74" s="170"/>
      <c r="S74" s="170"/>
      <c r="T74" s="170"/>
      <c r="U74" s="61"/>
      <c r="V74" s="61"/>
      <c r="W74" s="61"/>
      <c r="X74" s="61"/>
      <c r="Y74" s="61"/>
    </row>
    <row r="75" spans="1:25" s="171" customFormat="1">
      <c r="A75" s="153"/>
      <c r="B75" s="153"/>
      <c r="C75" s="163"/>
      <c r="D75" s="163"/>
      <c r="E75" s="163"/>
      <c r="F75" s="163"/>
      <c r="G75" s="163"/>
      <c r="H75" s="163"/>
      <c r="I75" s="61"/>
      <c r="J75" s="61"/>
      <c r="K75" s="61"/>
      <c r="L75" s="61"/>
      <c r="M75" s="61"/>
      <c r="N75" s="61"/>
      <c r="O75" s="170"/>
      <c r="P75" s="170"/>
      <c r="Q75" s="170"/>
      <c r="R75" s="170"/>
      <c r="S75" s="170"/>
      <c r="T75" s="170"/>
      <c r="U75" s="61"/>
      <c r="V75" s="61"/>
      <c r="W75" s="61"/>
      <c r="X75" s="61"/>
      <c r="Y75" s="61"/>
    </row>
    <row r="76" spans="1:25" s="171" customFormat="1">
      <c r="A76" s="374"/>
      <c r="B76" s="374"/>
      <c r="C76" s="377"/>
      <c r="D76" s="377"/>
      <c r="E76" s="183"/>
      <c r="F76" s="377"/>
      <c r="G76" s="377"/>
      <c r="H76" s="183"/>
      <c r="I76" s="61"/>
      <c r="J76" s="61"/>
      <c r="K76" s="61"/>
      <c r="L76" s="61"/>
      <c r="M76" s="61"/>
      <c r="N76" s="61"/>
      <c r="O76" s="170"/>
      <c r="P76" s="170"/>
      <c r="Q76" s="170"/>
      <c r="R76" s="170"/>
      <c r="S76" s="170"/>
      <c r="T76" s="170"/>
      <c r="U76" s="61"/>
      <c r="V76" s="61"/>
      <c r="W76" s="61"/>
      <c r="X76" s="61"/>
      <c r="Y76" s="61"/>
    </row>
    <row r="77" spans="1:25" s="171" customFormat="1" ht="15">
      <c r="A77" s="164"/>
      <c r="B77" s="164"/>
      <c r="C77" s="166"/>
      <c r="D77" s="166"/>
      <c r="E77" s="166"/>
      <c r="F77" s="166"/>
      <c r="G77" s="166"/>
      <c r="H77" s="166"/>
      <c r="I77" s="61"/>
      <c r="J77" s="61"/>
      <c r="K77" s="61"/>
      <c r="L77" s="61"/>
      <c r="M77" s="61"/>
      <c r="N77" s="61"/>
      <c r="O77" s="170"/>
      <c r="P77" s="170"/>
      <c r="Q77" s="170"/>
      <c r="R77" s="381"/>
      <c r="S77" s="381"/>
      <c r="T77" s="381"/>
      <c r="U77" s="381"/>
      <c r="V77" s="381"/>
      <c r="W77" s="61"/>
      <c r="X77" s="61"/>
      <c r="Y77" s="61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 ht="15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381"/>
      <c r="S79" s="382"/>
      <c r="T79" s="382"/>
      <c r="U79" s="382"/>
      <c r="V79" s="382"/>
      <c r="W79" s="61"/>
      <c r="X79" s="61"/>
      <c r="Y79" s="61"/>
    </row>
    <row r="80" spans="1:25" s="171" customFormat="1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170"/>
      <c r="S80" s="170"/>
      <c r="T80" s="170"/>
      <c r="U80" s="61"/>
      <c r="V80" s="61"/>
      <c r="W80" s="61"/>
      <c r="X80" s="61"/>
      <c r="Y80" s="61"/>
    </row>
    <row r="81" spans="1:105" s="171" customFormat="1" ht="15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381"/>
      <c r="S81" s="382"/>
      <c r="T81" s="382"/>
      <c r="U81" s="382"/>
      <c r="V81" s="382"/>
      <c r="W81" s="61"/>
      <c r="X81" s="61"/>
      <c r="Y81" s="61"/>
    </row>
    <row r="82" spans="1:105" s="171" customFormat="1">
      <c r="A82" s="167"/>
      <c r="B82" s="167"/>
      <c r="C82" s="61"/>
      <c r="D82" s="61"/>
      <c r="E82" s="61"/>
      <c r="F82" s="61"/>
      <c r="G82" s="61"/>
      <c r="H82" s="61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spans="1:105" s="171" customFormat="1" ht="15">
      <c r="A83" s="167"/>
      <c r="B83" s="167"/>
      <c r="C83" s="61"/>
      <c r="D83" s="61"/>
      <c r="E83" s="61"/>
      <c r="F83" s="61"/>
      <c r="G83" s="61"/>
      <c r="H83" s="61"/>
      <c r="I83" s="170"/>
      <c r="J83" s="170"/>
      <c r="K83" s="170"/>
      <c r="L83" s="170"/>
      <c r="M83" s="170"/>
      <c r="N83" s="170"/>
      <c r="O83" s="170"/>
      <c r="P83" s="170"/>
      <c r="Q83" s="170"/>
      <c r="R83" s="381"/>
      <c r="S83" s="382"/>
      <c r="T83" s="382"/>
      <c r="U83" s="382"/>
      <c r="V83" s="382"/>
      <c r="W83" s="61"/>
      <c r="X83" s="61"/>
      <c r="Y83" s="170"/>
    </row>
    <row r="84" spans="1:105" s="171" customFormat="1">
      <c r="A84" s="167"/>
      <c r="B84" s="167"/>
      <c r="C84" s="61"/>
      <c r="D84" s="61"/>
      <c r="E84" s="61"/>
      <c r="F84" s="61"/>
      <c r="G84" s="61"/>
      <c r="H84" s="61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61"/>
      <c r="X84" s="61"/>
      <c r="Y84" s="170"/>
    </row>
    <row r="85" spans="1:105" s="171" customFormat="1">
      <c r="A85" s="167"/>
      <c r="B85" s="167"/>
      <c r="C85" s="61"/>
      <c r="D85" s="61"/>
      <c r="E85" s="61"/>
      <c r="F85" s="61"/>
      <c r="G85" s="61"/>
      <c r="H85" s="61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61"/>
      <c r="V85" s="61"/>
      <c r="W85" s="61"/>
      <c r="X85" s="61"/>
      <c r="Y85" s="170"/>
    </row>
    <row r="86" spans="1:105" s="171" customFormat="1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61"/>
      <c r="V86" s="61"/>
      <c r="W86" s="61"/>
      <c r="X86" s="61"/>
      <c r="Y86" s="170"/>
    </row>
    <row r="87" spans="1:105" s="170" customFormat="1">
      <c r="A87" s="172"/>
      <c r="B87" s="172"/>
      <c r="U87" s="61"/>
      <c r="V87" s="61"/>
      <c r="W87" s="61"/>
      <c r="X87" s="6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171"/>
      <c r="CM87" s="171"/>
      <c r="CN87" s="171"/>
      <c r="CO87" s="171"/>
      <c r="CP87" s="171"/>
      <c r="CQ87" s="171"/>
      <c r="CR87" s="171"/>
      <c r="CS87" s="171"/>
      <c r="CT87" s="171"/>
      <c r="CU87" s="171"/>
      <c r="CV87" s="171"/>
      <c r="CW87" s="171"/>
      <c r="CX87" s="171"/>
      <c r="CY87" s="171"/>
      <c r="CZ87" s="171"/>
      <c r="DA87" s="171"/>
    </row>
    <row r="88" spans="1:105" s="170" customFormat="1">
      <c r="A88" s="172"/>
      <c r="B88" s="167"/>
      <c r="C88" s="61"/>
      <c r="D88" s="61"/>
      <c r="E88" s="61"/>
      <c r="F88" s="61"/>
      <c r="G88" s="61"/>
      <c r="H88" s="61"/>
      <c r="U88" s="61"/>
      <c r="V88" s="61"/>
      <c r="W88" s="61"/>
      <c r="X88" s="6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1"/>
      <c r="BY88" s="171"/>
      <c r="BZ88" s="171"/>
      <c r="CA88" s="171"/>
      <c r="CB88" s="171"/>
      <c r="CC88" s="171"/>
      <c r="CD88" s="171"/>
      <c r="CE88" s="171"/>
      <c r="CF88" s="171"/>
      <c r="CG88" s="171"/>
      <c r="CH88" s="171"/>
      <c r="CI88" s="171"/>
      <c r="CJ88" s="171"/>
      <c r="CK88" s="171"/>
      <c r="CL88" s="171"/>
      <c r="CM88" s="171"/>
      <c r="CN88" s="171"/>
      <c r="CO88" s="171"/>
      <c r="CP88" s="171"/>
      <c r="CQ88" s="171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</row>
    <row r="89" spans="1:105" s="170" customFormat="1">
      <c r="A89" s="172"/>
      <c r="B89" s="172"/>
      <c r="U89" s="61"/>
      <c r="V89" s="61"/>
      <c r="W89" s="61"/>
      <c r="X89" s="6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</row>
    <row r="90" spans="1:105" s="171" customFormat="1">
      <c r="A90" s="172"/>
      <c r="B90" s="172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</row>
    <row r="91" spans="1:105" s="171" customFormat="1">
      <c r="A91" s="172"/>
      <c r="B91" s="173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</row>
    <row r="92" spans="1:105" s="171" customFormat="1">
      <c r="A92" s="172"/>
      <c r="B92" s="172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  <row r="93" spans="1:105" s="171" customFormat="1">
      <c r="A93" s="172"/>
      <c r="B93" s="172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spans="1:105">
      <c r="A94" s="172"/>
      <c r="B94" s="172"/>
      <c r="C94" s="170"/>
      <c r="D94" s="170"/>
      <c r="E94" s="170"/>
      <c r="F94" s="170"/>
      <c r="G94" s="170"/>
      <c r="H94" s="170"/>
    </row>
    <row r="95" spans="1:105">
      <c r="A95" s="172"/>
      <c r="B95" s="172"/>
      <c r="C95" s="170"/>
      <c r="D95" s="170"/>
      <c r="E95" s="170"/>
      <c r="F95" s="170"/>
      <c r="G95" s="170"/>
      <c r="H95" s="170"/>
    </row>
    <row r="96" spans="1:105">
      <c r="A96" s="172"/>
      <c r="B96" s="172"/>
      <c r="C96" s="170"/>
      <c r="D96" s="170"/>
      <c r="E96" s="170"/>
      <c r="F96" s="170"/>
      <c r="G96" s="170"/>
      <c r="H96" s="170"/>
    </row>
    <row r="97" spans="1:8">
      <c r="A97" s="172"/>
      <c r="B97" s="172"/>
      <c r="C97" s="170"/>
      <c r="D97" s="170"/>
      <c r="E97" s="170"/>
      <c r="F97" s="170"/>
      <c r="G97" s="170"/>
      <c r="H97" s="170"/>
    </row>
  </sheetData>
  <mergeCells count="402">
    <mergeCell ref="W47:X47"/>
    <mergeCell ref="A62:B62"/>
    <mergeCell ref="C62:D62"/>
    <mergeCell ref="F62:G62"/>
    <mergeCell ref="O49:P49"/>
    <mergeCell ref="Q49:R49"/>
    <mergeCell ref="A60:B60"/>
    <mergeCell ref="F53:G53"/>
    <mergeCell ref="S49:T49"/>
    <mergeCell ref="U49:V49"/>
    <mergeCell ref="O47:P47"/>
    <mergeCell ref="Q47:R47"/>
    <mergeCell ref="S47:T47"/>
    <mergeCell ref="U47:V47"/>
    <mergeCell ref="M49:N49"/>
    <mergeCell ref="K47:L47"/>
    <mergeCell ref="M47:N47"/>
    <mergeCell ref="W49:X49"/>
    <mergeCell ref="Q52:R52"/>
    <mergeCell ref="S52:T52"/>
    <mergeCell ref="U52:V52"/>
    <mergeCell ref="W52:X52"/>
    <mergeCell ref="Q56:R56"/>
    <mergeCell ref="S56:T56"/>
    <mergeCell ref="I42:J42"/>
    <mergeCell ref="K42:L42"/>
    <mergeCell ref="C41:D41"/>
    <mergeCell ref="F23:G23"/>
    <mergeCell ref="C42:D42"/>
    <mergeCell ref="E46:G46"/>
    <mergeCell ref="C47:D47"/>
    <mergeCell ref="F47:G47"/>
    <mergeCell ref="I29:J29"/>
    <mergeCell ref="K29:L29"/>
    <mergeCell ref="C37:D37"/>
    <mergeCell ref="F37:G37"/>
    <mergeCell ref="I37:J37"/>
    <mergeCell ref="K37:L37"/>
    <mergeCell ref="E44:G44"/>
    <mergeCell ref="I47:J47"/>
    <mergeCell ref="I41:J41"/>
    <mergeCell ref="K41:L41"/>
    <mergeCell ref="I39:J39"/>
    <mergeCell ref="K39:L39"/>
    <mergeCell ref="A1:E2"/>
    <mergeCell ref="C40:D40"/>
    <mergeCell ref="F40:G40"/>
    <mergeCell ref="C9:G9"/>
    <mergeCell ref="C17:G17"/>
    <mergeCell ref="C19:G19"/>
    <mergeCell ref="C25:D25"/>
    <mergeCell ref="F25:G25"/>
    <mergeCell ref="C29:D29"/>
    <mergeCell ref="F29:G29"/>
    <mergeCell ref="C33:D33"/>
    <mergeCell ref="F33:G33"/>
    <mergeCell ref="C34:D34"/>
    <mergeCell ref="F34:G34"/>
    <mergeCell ref="C35:D35"/>
    <mergeCell ref="F35:G35"/>
    <mergeCell ref="F22:G22"/>
    <mergeCell ref="C38:D38"/>
    <mergeCell ref="F38:G38"/>
    <mergeCell ref="C39:D39"/>
    <mergeCell ref="F39:G39"/>
    <mergeCell ref="M9:N9"/>
    <mergeCell ref="O6:P6"/>
    <mergeCell ref="A6:B6"/>
    <mergeCell ref="C12:G12"/>
    <mergeCell ref="C15:G15"/>
    <mergeCell ref="C18:G18"/>
    <mergeCell ref="C23:D23"/>
    <mergeCell ref="C43:D43"/>
    <mergeCell ref="F43:G43"/>
    <mergeCell ref="C22:D22"/>
    <mergeCell ref="M42:N42"/>
    <mergeCell ref="O42:P42"/>
    <mergeCell ref="F41:G41"/>
    <mergeCell ref="I23:J23"/>
    <mergeCell ref="K23:L23"/>
    <mergeCell ref="M23:N23"/>
    <mergeCell ref="I40:J40"/>
    <mergeCell ref="K40:L40"/>
    <mergeCell ref="M40:N40"/>
    <mergeCell ref="O40:P40"/>
    <mergeCell ref="F42:G42"/>
    <mergeCell ref="O23:P23"/>
    <mergeCell ref="I25:J25"/>
    <mergeCell ref="K25:L25"/>
    <mergeCell ref="Q6:R6"/>
    <mergeCell ref="S6:T6"/>
    <mergeCell ref="U6:V6"/>
    <mergeCell ref="W6:X6"/>
    <mergeCell ref="C8:G8"/>
    <mergeCell ref="I6:J6"/>
    <mergeCell ref="K6:L6"/>
    <mergeCell ref="M6:N6"/>
    <mergeCell ref="M12:N12"/>
    <mergeCell ref="O12:P12"/>
    <mergeCell ref="Q12:R12"/>
    <mergeCell ref="S12:T12"/>
    <mergeCell ref="U12:V12"/>
    <mergeCell ref="W12:X12"/>
    <mergeCell ref="O9:P9"/>
    <mergeCell ref="Q9:R9"/>
    <mergeCell ref="S9:T9"/>
    <mergeCell ref="U9:V9"/>
    <mergeCell ref="W9:X9"/>
    <mergeCell ref="I9:J9"/>
    <mergeCell ref="K9:L9"/>
    <mergeCell ref="I12:J12"/>
    <mergeCell ref="K12:L12"/>
    <mergeCell ref="C11:G11"/>
    <mergeCell ref="W13:X13"/>
    <mergeCell ref="C14:G14"/>
    <mergeCell ref="I14:J14"/>
    <mergeCell ref="K14:L14"/>
    <mergeCell ref="M14:N14"/>
    <mergeCell ref="O14:P14"/>
    <mergeCell ref="Q14:R14"/>
    <mergeCell ref="S14:T14"/>
    <mergeCell ref="U14:V14"/>
    <mergeCell ref="W14:X14"/>
    <mergeCell ref="K13:L13"/>
    <mergeCell ref="M13:N13"/>
    <mergeCell ref="O13:P13"/>
    <mergeCell ref="Q13:R13"/>
    <mergeCell ref="S13:T13"/>
    <mergeCell ref="U13:V13"/>
    <mergeCell ref="C13:G13"/>
    <mergeCell ref="I13:J13"/>
    <mergeCell ref="U17:V17"/>
    <mergeCell ref="W17:X17"/>
    <mergeCell ref="U18:V18"/>
    <mergeCell ref="W18:X18"/>
    <mergeCell ref="U15:V15"/>
    <mergeCell ref="W15:X15"/>
    <mergeCell ref="C16:G16"/>
    <mergeCell ref="I16:J16"/>
    <mergeCell ref="K16:L16"/>
    <mergeCell ref="M16:N16"/>
    <mergeCell ref="O16:P16"/>
    <mergeCell ref="Q16:R16"/>
    <mergeCell ref="S16:T16"/>
    <mergeCell ref="U16:V16"/>
    <mergeCell ref="I15:J15"/>
    <mergeCell ref="K15:L15"/>
    <mergeCell ref="M15:N15"/>
    <mergeCell ref="O15:P15"/>
    <mergeCell ref="Q15:R15"/>
    <mergeCell ref="S15:T15"/>
    <mergeCell ref="W16:X16"/>
    <mergeCell ref="I18:J18"/>
    <mergeCell ref="K18:L18"/>
    <mergeCell ref="M18:N18"/>
    <mergeCell ref="O18:P18"/>
    <mergeCell ref="Q18:R18"/>
    <mergeCell ref="S18:T18"/>
    <mergeCell ref="I17:J17"/>
    <mergeCell ref="K17:L17"/>
    <mergeCell ref="M17:N17"/>
    <mergeCell ref="O17:P17"/>
    <mergeCell ref="Q17:R17"/>
    <mergeCell ref="S17:T17"/>
    <mergeCell ref="W19:X19"/>
    <mergeCell ref="F21:G21"/>
    <mergeCell ref="I22:J22"/>
    <mergeCell ref="K22:L22"/>
    <mergeCell ref="M22:N22"/>
    <mergeCell ref="O22:P22"/>
    <mergeCell ref="Q22:R22"/>
    <mergeCell ref="S22:T22"/>
    <mergeCell ref="U22:V22"/>
    <mergeCell ref="W22:X22"/>
    <mergeCell ref="I19:J19"/>
    <mergeCell ref="K19:L19"/>
    <mergeCell ref="M19:N19"/>
    <mergeCell ref="O19:P19"/>
    <mergeCell ref="Q19:R19"/>
    <mergeCell ref="S19:T19"/>
    <mergeCell ref="U19:V19"/>
    <mergeCell ref="W23:X23"/>
    <mergeCell ref="C24:D24"/>
    <mergeCell ref="F24:G24"/>
    <mergeCell ref="I24:J24"/>
    <mergeCell ref="K24:L24"/>
    <mergeCell ref="M24:N24"/>
    <mergeCell ref="O24:P24"/>
    <mergeCell ref="Q24:R24"/>
    <mergeCell ref="S24:T24"/>
    <mergeCell ref="U24:V24"/>
    <mergeCell ref="W24:X24"/>
    <mergeCell ref="Q23:R23"/>
    <mergeCell ref="S23:T23"/>
    <mergeCell ref="U23:V23"/>
    <mergeCell ref="O25:P25"/>
    <mergeCell ref="Q25:R25"/>
    <mergeCell ref="S25:T25"/>
    <mergeCell ref="U25:V25"/>
    <mergeCell ref="W25:X25"/>
    <mergeCell ref="C26:D26"/>
    <mergeCell ref="F26:G26"/>
    <mergeCell ref="I26:J26"/>
    <mergeCell ref="K26:L26"/>
    <mergeCell ref="M25:N25"/>
    <mergeCell ref="Q27:R27"/>
    <mergeCell ref="S27:T27"/>
    <mergeCell ref="U27:V27"/>
    <mergeCell ref="W27:X27"/>
    <mergeCell ref="C28:D28"/>
    <mergeCell ref="F28:G28"/>
    <mergeCell ref="I28:J28"/>
    <mergeCell ref="K28:L28"/>
    <mergeCell ref="M28:N28"/>
    <mergeCell ref="O28:P28"/>
    <mergeCell ref="C27:D27"/>
    <mergeCell ref="F27:G27"/>
    <mergeCell ref="I27:J27"/>
    <mergeCell ref="K27:L27"/>
    <mergeCell ref="M27:N27"/>
    <mergeCell ref="O27:P27"/>
    <mergeCell ref="Q28:R28"/>
    <mergeCell ref="S28:T28"/>
    <mergeCell ref="U28:V28"/>
    <mergeCell ref="W28:X28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W31:X31"/>
    <mergeCell ref="C32:D32"/>
    <mergeCell ref="F32:G32"/>
    <mergeCell ref="Q30:R30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S31:T31"/>
    <mergeCell ref="U31:V31"/>
    <mergeCell ref="W37:X37"/>
    <mergeCell ref="M39:N39"/>
    <mergeCell ref="O39:P39"/>
    <mergeCell ref="U35:V35"/>
    <mergeCell ref="W35:X35"/>
    <mergeCell ref="C36:D36"/>
    <mergeCell ref="F36:G36"/>
    <mergeCell ref="I36:J36"/>
    <mergeCell ref="K36:L36"/>
    <mergeCell ref="M36:N36"/>
    <mergeCell ref="O36:P36"/>
    <mergeCell ref="Q36:R36"/>
    <mergeCell ref="S36:T36"/>
    <mergeCell ref="I35:J35"/>
    <mergeCell ref="K35:L35"/>
    <mergeCell ref="M35:N35"/>
    <mergeCell ref="O35:P35"/>
    <mergeCell ref="Q35:R35"/>
    <mergeCell ref="S35:T35"/>
    <mergeCell ref="U36:V36"/>
    <mergeCell ref="W36:X36"/>
    <mergeCell ref="M37:N37"/>
    <mergeCell ref="O37:P37"/>
    <mergeCell ref="Q37:R37"/>
    <mergeCell ref="S37:T37"/>
    <mergeCell ref="M41:N41"/>
    <mergeCell ref="O41:P41"/>
    <mergeCell ref="Q41:R41"/>
    <mergeCell ref="S41:T41"/>
    <mergeCell ref="U41:V41"/>
    <mergeCell ref="U40:V40"/>
    <mergeCell ref="Q40:R40"/>
    <mergeCell ref="S40:T40"/>
    <mergeCell ref="U37:V37"/>
    <mergeCell ref="Q43:R43"/>
    <mergeCell ref="S43:T43"/>
    <mergeCell ref="U43:V43"/>
    <mergeCell ref="W43:X43"/>
    <mergeCell ref="Q39:R39"/>
    <mergeCell ref="S39:T39"/>
    <mergeCell ref="U39:V39"/>
    <mergeCell ref="W39:X39"/>
    <mergeCell ref="W42:X42"/>
    <mergeCell ref="W41:X41"/>
    <mergeCell ref="Q42:R42"/>
    <mergeCell ref="S42:T42"/>
    <mergeCell ref="U42:V42"/>
    <mergeCell ref="W40:X40"/>
    <mergeCell ref="M43:N43"/>
    <mergeCell ref="I43:J43"/>
    <mergeCell ref="K43:L43"/>
    <mergeCell ref="C56:D56"/>
    <mergeCell ref="F56:G56"/>
    <mergeCell ref="I56:J56"/>
    <mergeCell ref="K56:L56"/>
    <mergeCell ref="M56:N56"/>
    <mergeCell ref="O56:P56"/>
    <mergeCell ref="I52:J52"/>
    <mergeCell ref="K52:L52"/>
    <mergeCell ref="M52:N52"/>
    <mergeCell ref="O52:P52"/>
    <mergeCell ref="O43:P43"/>
    <mergeCell ref="C50:D50"/>
    <mergeCell ref="F50:G50"/>
    <mergeCell ref="C53:D53"/>
    <mergeCell ref="I49:J49"/>
    <mergeCell ref="K49:L49"/>
    <mergeCell ref="E48:G48"/>
    <mergeCell ref="U56:V56"/>
    <mergeCell ref="W56:X56"/>
    <mergeCell ref="I58:J58"/>
    <mergeCell ref="K58:L58"/>
    <mergeCell ref="M58:N58"/>
    <mergeCell ref="O58:P58"/>
    <mergeCell ref="Q58:R58"/>
    <mergeCell ref="S58:T58"/>
    <mergeCell ref="U58:V58"/>
    <mergeCell ref="W58:X58"/>
    <mergeCell ref="W60:X60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W64:X64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Q66:R66"/>
    <mergeCell ref="S66:T66"/>
    <mergeCell ref="U66:V66"/>
    <mergeCell ref="W66:X66"/>
    <mergeCell ref="O68:P68"/>
    <mergeCell ref="Q68:R68"/>
    <mergeCell ref="S68:T68"/>
    <mergeCell ref="U68:V68"/>
    <mergeCell ref="W68:X68"/>
    <mergeCell ref="A68:B68"/>
    <mergeCell ref="C68:D68"/>
    <mergeCell ref="F68:G68"/>
    <mergeCell ref="I68:J68"/>
    <mergeCell ref="K68:L68"/>
    <mergeCell ref="I66:J66"/>
    <mergeCell ref="K66:L66"/>
    <mergeCell ref="M66:N66"/>
    <mergeCell ref="O66:P66"/>
    <mergeCell ref="M68:N68"/>
    <mergeCell ref="Q70:R70"/>
    <mergeCell ref="S70:T70"/>
    <mergeCell ref="U70:V70"/>
    <mergeCell ref="A74:B74"/>
    <mergeCell ref="C74:D74"/>
    <mergeCell ref="M70:N70"/>
    <mergeCell ref="O70:P70"/>
    <mergeCell ref="W70:X70"/>
    <mergeCell ref="W72:X72"/>
    <mergeCell ref="A72:B72"/>
    <mergeCell ref="C72:D72"/>
    <mergeCell ref="F72:G72"/>
    <mergeCell ref="I72:J72"/>
    <mergeCell ref="K72:L72"/>
    <mergeCell ref="A70:B70"/>
    <mergeCell ref="C70:D70"/>
    <mergeCell ref="F70:G70"/>
    <mergeCell ref="I70:J70"/>
    <mergeCell ref="K70:L70"/>
    <mergeCell ref="F74:G74"/>
    <mergeCell ref="R83:V83"/>
    <mergeCell ref="M72:N72"/>
    <mergeCell ref="O72:P72"/>
    <mergeCell ref="Q72:R72"/>
    <mergeCell ref="S72:T72"/>
    <mergeCell ref="U72:V72"/>
    <mergeCell ref="R77:V77"/>
    <mergeCell ref="A76:B76"/>
    <mergeCell ref="C76:D76"/>
    <mergeCell ref="F76:G76"/>
    <mergeCell ref="R79:V79"/>
    <mergeCell ref="R81:V81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50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63" t="str">
        <f>'Soumissionnaire A'!A12</f>
        <v>CQ1</v>
      </c>
      <c r="B12" s="268" t="str">
        <f>'Soumissionnaire A'!B12</f>
        <v>Projet de référence du soumissionnaire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63" t="str">
        <f>'Soumissionnaire A'!A13</f>
        <v>CQ2</v>
      </c>
      <c r="B13" s="268" t="str">
        <f>'Soumissionnaire A'!B13</f>
        <v>Chiffre d'affaires annuel du soumissionnaire &gt; double du chiffre d'affaires moyen du marché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63" t="str">
        <f>'Soumissionnaire A'!A14</f>
        <v>CQ3</v>
      </c>
      <c r="B14" s="268" t="str">
        <f>'Soumissionnaire A'!B14</f>
        <v>Certification selon la norme ISO 9001 ou équivalente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63" t="str">
        <f>'Soumissionnaire A'!A15</f>
        <v>CQ4</v>
      </c>
      <c r="B15" s="268" t="str">
        <f>'Soumissionnaire A'!B15</f>
        <v>Objet de référence d'une personne-clé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63" t="str">
        <f>'Soumissionnaire A'!A16</f>
        <v>CQ5</v>
      </c>
      <c r="B16" s="268" t="str">
        <f>'Soumissionnaire A'!B16</f>
        <v>Preuve de la disponibilité des personnes-clés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63" t="str">
        <f>'Soumissionnaire A'!A17</f>
        <v>CQ6</v>
      </c>
      <c r="B17" s="268" t="str">
        <f>'Soumissionnaire A'!B17</f>
        <v>50% des travaux au maximum sont effectués par des sous-traitants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63" t="str">
        <f>'Soumissionnaire A'!A18</f>
        <v>CQ7</v>
      </c>
      <c r="B18" s="268" t="str">
        <f>'Soumissionnaire A'!B18</f>
        <v>xxx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29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9">
        <f>Aperçu!A18</f>
        <v>2.1</v>
      </c>
      <c r="B23" s="264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9">
        <f>Aperçu!A19</f>
        <v>2.2000000000000002</v>
      </c>
      <c r="B24" s="264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9">
        <f>Aperçu!A20</f>
        <v>2.2999999999999998</v>
      </c>
      <c r="B25" s="264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9">
        <f>Aperçu!A21</f>
        <v>2.4</v>
      </c>
      <c r="B26" s="264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9">
        <f>Aperçu!A22</f>
        <v>2.5</v>
      </c>
      <c r="B27" s="264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9">
        <f>Aperçu!A24</f>
        <v>3.1</v>
      </c>
      <c r="B29" s="264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9">
        <f>Aperçu!A25</f>
        <v>3.2</v>
      </c>
      <c r="B30" s="264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9">
        <f>Aperçu!A26</f>
        <v>3.3</v>
      </c>
      <c r="B31" s="264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9">
        <f>Aperçu!A27</f>
        <v>3.4</v>
      </c>
      <c r="B32" s="264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9">
        <f>Aperçu!A28</f>
        <v>3.5</v>
      </c>
      <c r="B33" s="264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9">
        <f>Aperçu!A29</f>
        <v>3.6</v>
      </c>
      <c r="B34" s="264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3.5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9">
        <f>Aperçu!A31</f>
        <v>4.0999999999999996</v>
      </c>
      <c r="B36" s="264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9">
        <f>Aperçu!A32</f>
        <v>4.2</v>
      </c>
      <c r="B37" s="264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9">
        <f>Aperçu!A33</f>
        <v>4.3</v>
      </c>
      <c r="B38" s="264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9">
        <f>Aperçu!A34</f>
        <v>4.4000000000000004</v>
      </c>
      <c r="B39" s="264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2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9">
        <f>Aperçu!A36</f>
        <v>5.0999999999999996</v>
      </c>
      <c r="B41" s="264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9">
        <f>Aperçu!A37</f>
        <v>5.2</v>
      </c>
      <c r="B42" s="264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9">
        <f>Aperçu!A38</f>
        <v>5.3</v>
      </c>
      <c r="B43" s="264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révisé'!G12</f>
        <v>0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0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s="141" customFormat="1" ht="12.75">
      <c r="A49" s="144"/>
      <c r="B49" s="148"/>
      <c r="C49" s="146"/>
      <c r="D49" s="147"/>
      <c r="E49" s="146"/>
      <c r="F49" s="146"/>
      <c r="G49" s="147"/>
      <c r="H49" s="146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</row>
    <row r="50" spans="1:24" s="49" customFormat="1" ht="12.75">
      <c r="A50" s="142"/>
      <c r="B50" s="143"/>
      <c r="C50" s="373"/>
      <c r="D50" s="373"/>
      <c r="E50" s="181"/>
      <c r="F50" s="373"/>
      <c r="G50" s="373"/>
      <c r="H50" s="181"/>
      <c r="I50" s="146"/>
      <c r="J50" s="147"/>
      <c r="K50" s="146"/>
      <c r="L50" s="147"/>
      <c r="M50" s="146"/>
      <c r="N50" s="147"/>
      <c r="O50" s="146"/>
      <c r="P50" s="147"/>
      <c r="Q50" s="146"/>
      <c r="R50" s="147"/>
      <c r="S50" s="146"/>
      <c r="T50" s="147"/>
      <c r="U50" s="146"/>
      <c r="V50" s="147"/>
      <c r="W50" s="146"/>
      <c r="X50" s="147"/>
    </row>
    <row r="51" spans="1:24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24" s="141" customFormat="1" ht="12.75">
      <c r="A52" s="144"/>
      <c r="B52" s="145"/>
      <c r="C52" s="146"/>
      <c r="D52" s="147"/>
      <c r="E52" s="146"/>
      <c r="F52" s="146"/>
      <c r="G52" s="147"/>
      <c r="H52" s="146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24" s="49" customFormat="1" ht="12.75">
      <c r="A53" s="142"/>
      <c r="B53" s="149"/>
      <c r="C53" s="373"/>
      <c r="D53" s="373"/>
      <c r="E53" s="181"/>
      <c r="F53" s="373"/>
      <c r="G53" s="373"/>
      <c r="H53" s="181"/>
      <c r="I53" s="146"/>
      <c r="J53" s="147"/>
      <c r="K53" s="146"/>
      <c r="L53" s="147"/>
      <c r="M53" s="146"/>
      <c r="N53" s="147"/>
      <c r="O53" s="146"/>
      <c r="P53" s="147"/>
      <c r="Q53" s="146"/>
      <c r="R53" s="147"/>
      <c r="S53" s="146"/>
      <c r="T53" s="147"/>
      <c r="U53" s="146"/>
      <c r="V53" s="147"/>
      <c r="W53" s="146"/>
      <c r="X53" s="147"/>
    </row>
    <row r="54" spans="1:24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24" s="49" customFormat="1" ht="6.75" customHeight="1">
      <c r="A55" s="144"/>
      <c r="B55" s="145"/>
      <c r="C55" s="146"/>
      <c r="D55" s="147"/>
      <c r="E55" s="146"/>
      <c r="F55" s="146"/>
      <c r="G55" s="147"/>
      <c r="H55" s="146"/>
      <c r="I55" s="152"/>
      <c r="J55" s="147"/>
      <c r="K55" s="152"/>
      <c r="L55" s="147"/>
      <c r="M55" s="152"/>
      <c r="N55" s="147"/>
      <c r="O55" s="152"/>
      <c r="P55" s="147"/>
      <c r="Q55" s="152"/>
      <c r="R55" s="147"/>
      <c r="S55" s="152"/>
      <c r="T55" s="147"/>
      <c r="U55" s="152"/>
      <c r="V55" s="147"/>
      <c r="W55" s="152"/>
      <c r="X55" s="147"/>
    </row>
    <row r="56" spans="1:24" s="94" customFormat="1">
      <c r="A56" s="142"/>
      <c r="B56" s="149"/>
      <c r="C56" s="373"/>
      <c r="D56" s="373"/>
      <c r="E56" s="181"/>
      <c r="F56" s="373"/>
      <c r="G56" s="373"/>
      <c r="H56" s="181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</row>
    <row r="57" spans="1:24" s="49" customFormat="1" ht="5.25" customHeight="1">
      <c r="A57" s="144"/>
      <c r="B57" s="145"/>
      <c r="C57" s="146"/>
      <c r="D57" s="147"/>
      <c r="E57" s="146"/>
      <c r="F57" s="146"/>
      <c r="G57" s="147"/>
      <c r="H57" s="146"/>
      <c r="I57" s="154"/>
      <c r="J57" s="155"/>
      <c r="K57" s="154"/>
      <c r="L57" s="155"/>
      <c r="M57" s="154"/>
      <c r="N57" s="155"/>
      <c r="O57" s="154"/>
      <c r="P57" s="155"/>
      <c r="Q57" s="154"/>
      <c r="R57" s="155"/>
      <c r="S57" s="154"/>
      <c r="T57" s="155"/>
      <c r="U57" s="154"/>
      <c r="V57" s="155"/>
      <c r="W57" s="154"/>
      <c r="X57" s="155"/>
    </row>
    <row r="58" spans="1:24" s="94" customFormat="1">
      <c r="A58" s="144"/>
      <c r="B58" s="145"/>
      <c r="C58" s="146"/>
      <c r="D58" s="147"/>
      <c r="E58" s="146"/>
      <c r="F58" s="146"/>
      <c r="G58" s="147"/>
      <c r="H58" s="146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</row>
    <row r="59" spans="1:24" s="49" customFormat="1" ht="12.75">
      <c r="A59" s="150"/>
      <c r="B59" s="151"/>
      <c r="C59" s="152"/>
      <c r="D59" s="147"/>
      <c r="E59" s="152"/>
      <c r="F59" s="152"/>
      <c r="G59" s="147"/>
      <c r="H59" s="152"/>
      <c r="I59" s="154"/>
      <c r="J59" s="155"/>
      <c r="K59" s="154"/>
      <c r="L59" s="155"/>
      <c r="M59" s="154"/>
      <c r="N59" s="155"/>
      <c r="O59" s="154"/>
      <c r="P59" s="155"/>
      <c r="Q59" s="154"/>
      <c r="R59" s="155"/>
      <c r="S59" s="154"/>
      <c r="T59" s="155"/>
      <c r="U59" s="154"/>
      <c r="V59" s="155"/>
      <c r="W59" s="154"/>
      <c r="X59" s="155"/>
    </row>
    <row r="60" spans="1:24" s="49" customFormat="1" ht="12.75">
      <c r="A60" s="374"/>
      <c r="B60" s="374"/>
      <c r="C60" s="375"/>
      <c r="D60" s="375"/>
      <c r="E60" s="182"/>
      <c r="F60" s="375"/>
      <c r="G60" s="375"/>
      <c r="H60" s="182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</row>
    <row r="61" spans="1:24" s="49" customFormat="1" ht="12.75">
      <c r="A61" s="150"/>
      <c r="B61" s="151"/>
      <c r="C61" s="154"/>
      <c r="D61" s="155"/>
      <c r="E61" s="154"/>
      <c r="F61" s="154"/>
      <c r="G61" s="155"/>
      <c r="H61" s="154"/>
      <c r="I61" s="158"/>
      <c r="J61" s="155"/>
      <c r="K61" s="158"/>
      <c r="L61" s="155"/>
      <c r="M61" s="158"/>
      <c r="N61" s="155"/>
      <c r="O61" s="158"/>
      <c r="P61" s="155"/>
      <c r="Q61" s="158"/>
      <c r="R61" s="155"/>
      <c r="S61" s="158"/>
      <c r="T61" s="155"/>
      <c r="U61" s="158"/>
      <c r="V61" s="155"/>
      <c r="W61" s="158"/>
      <c r="X61" s="155"/>
    </row>
    <row r="62" spans="1:24" s="49" customFormat="1" ht="12.75">
      <c r="A62" s="374"/>
      <c r="B62" s="374"/>
      <c r="C62" s="377"/>
      <c r="D62" s="377"/>
      <c r="E62" s="183"/>
      <c r="F62" s="377"/>
      <c r="G62" s="377"/>
      <c r="H62" s="183"/>
      <c r="I62" s="158"/>
      <c r="J62" s="155"/>
      <c r="K62" s="158"/>
      <c r="L62" s="155"/>
      <c r="M62" s="158"/>
      <c r="N62" s="155"/>
      <c r="O62" s="158"/>
      <c r="P62" s="155"/>
      <c r="Q62" s="158"/>
      <c r="R62" s="155"/>
      <c r="S62" s="158"/>
      <c r="T62" s="155"/>
      <c r="U62" s="158"/>
      <c r="V62" s="155"/>
      <c r="W62" s="158"/>
      <c r="X62" s="155"/>
    </row>
    <row r="63" spans="1:24" s="95" customFormat="1" ht="7.5" customHeight="1">
      <c r="A63" s="150"/>
      <c r="B63" s="151"/>
      <c r="C63" s="154"/>
      <c r="D63" s="155"/>
      <c r="E63" s="154"/>
      <c r="F63" s="154"/>
      <c r="G63" s="155"/>
      <c r="H63" s="154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</row>
    <row r="64" spans="1:24" s="94" customFormat="1">
      <c r="A64" s="157"/>
      <c r="B64" s="141"/>
      <c r="C64" s="378"/>
      <c r="D64" s="378"/>
      <c r="E64" s="140"/>
      <c r="F64" s="378"/>
      <c r="G64" s="378"/>
      <c r="H64" s="14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</row>
    <row r="65" spans="1:25" s="95" customFormat="1" ht="7.5" customHeight="1">
      <c r="A65" s="144"/>
      <c r="B65" s="145"/>
      <c r="C65" s="158"/>
      <c r="D65" s="155"/>
      <c r="E65" s="158"/>
      <c r="F65" s="158"/>
      <c r="G65" s="155"/>
      <c r="H65" s="158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</row>
    <row r="66" spans="1:25" s="94" customFormat="1">
      <c r="A66" s="144"/>
      <c r="B66" s="145"/>
      <c r="C66" s="158"/>
      <c r="D66" s="155"/>
      <c r="E66" s="158"/>
      <c r="F66" s="158"/>
      <c r="G66" s="155"/>
      <c r="H66" s="158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</row>
    <row r="67" spans="1:25" s="94" customFormat="1" ht="6" customHeight="1">
      <c r="A67" s="159"/>
      <c r="B67" s="160"/>
      <c r="C67" s="162"/>
      <c r="D67" s="162"/>
      <c r="E67" s="162"/>
      <c r="F67" s="162"/>
      <c r="G67" s="162"/>
      <c r="H67" s="162"/>
      <c r="I67" s="163"/>
      <c r="J67" s="163"/>
      <c r="K67" s="163"/>
      <c r="L67" s="163"/>
      <c r="M67" s="163"/>
      <c r="N67" s="163"/>
      <c r="O67" s="156"/>
      <c r="P67" s="163"/>
      <c r="Q67" s="163"/>
      <c r="R67" s="163"/>
      <c r="S67" s="163"/>
      <c r="T67" s="163"/>
      <c r="U67" s="163"/>
      <c r="V67" s="163"/>
      <c r="W67" s="163"/>
      <c r="X67" s="163"/>
    </row>
    <row r="68" spans="1:25" s="94" customFormat="1">
      <c r="A68" s="379"/>
      <c r="B68" s="379"/>
      <c r="C68" s="380"/>
      <c r="D68" s="380"/>
      <c r="E68" s="184"/>
      <c r="F68" s="380"/>
      <c r="G68" s="380"/>
      <c r="H68" s="184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</row>
    <row r="69" spans="1:25" s="111" customFormat="1" ht="11.45" customHeight="1">
      <c r="A69" s="159"/>
      <c r="B69" s="160"/>
      <c r="C69" s="162"/>
      <c r="D69" s="162"/>
      <c r="E69" s="162"/>
      <c r="F69" s="162"/>
      <c r="G69" s="162"/>
      <c r="H69" s="162"/>
      <c r="I69" s="166"/>
      <c r="J69" s="166"/>
      <c r="K69" s="166"/>
      <c r="L69" s="166"/>
      <c r="M69" s="166"/>
      <c r="N69" s="166"/>
      <c r="O69" s="165"/>
      <c r="P69" s="166"/>
      <c r="Q69" s="166"/>
      <c r="R69" s="166"/>
      <c r="S69" s="166"/>
      <c r="T69" s="166"/>
      <c r="U69" s="166"/>
      <c r="V69" s="166"/>
      <c r="W69" s="166"/>
      <c r="X69" s="166"/>
    </row>
    <row r="70" spans="1:25" s="94" customFormat="1">
      <c r="A70" s="374"/>
      <c r="B70" s="374"/>
      <c r="C70" s="376"/>
      <c r="D70" s="376"/>
      <c r="E70" s="163"/>
      <c r="F70" s="376"/>
      <c r="G70" s="376"/>
      <c r="H70" s="163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</row>
    <row r="71" spans="1:25" s="94" customFormat="1" ht="6" customHeight="1">
      <c r="A71" s="153"/>
      <c r="B71" s="15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56"/>
      <c r="P71" s="163"/>
      <c r="Q71" s="163"/>
      <c r="R71" s="163"/>
      <c r="S71" s="163"/>
      <c r="T71" s="163"/>
      <c r="U71" s="163"/>
      <c r="V71" s="163"/>
      <c r="W71" s="163"/>
      <c r="X71" s="163"/>
    </row>
    <row r="72" spans="1:25" s="94" customFormat="1">
      <c r="A72" s="374"/>
      <c r="B72" s="374"/>
      <c r="C72" s="377"/>
      <c r="D72" s="377"/>
      <c r="E72" s="183"/>
      <c r="F72" s="377"/>
      <c r="G72" s="377"/>
      <c r="H72" s="183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</row>
    <row r="73" spans="1:25" s="111" customFormat="1">
      <c r="A73" s="164"/>
      <c r="B73" s="164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5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5" s="171" customFormat="1">
      <c r="A74" s="374"/>
      <c r="B74" s="374"/>
      <c r="C74" s="376"/>
      <c r="D74" s="376"/>
      <c r="E74" s="163"/>
      <c r="F74" s="376"/>
      <c r="G74" s="376"/>
      <c r="H74" s="163"/>
      <c r="I74" s="169"/>
      <c r="J74" s="169"/>
      <c r="K74" s="169"/>
      <c r="L74" s="169"/>
      <c r="M74" s="169"/>
      <c r="N74" s="169"/>
      <c r="O74" s="170"/>
      <c r="P74" s="170"/>
      <c r="Q74" s="170"/>
      <c r="R74" s="170"/>
      <c r="S74" s="170"/>
      <c r="T74" s="170"/>
      <c r="U74" s="61"/>
      <c r="V74" s="61"/>
      <c r="W74" s="61"/>
      <c r="X74" s="61"/>
      <c r="Y74" s="61"/>
    </row>
    <row r="75" spans="1:25" s="171" customFormat="1">
      <c r="A75" s="153"/>
      <c r="B75" s="153"/>
      <c r="C75" s="163"/>
      <c r="D75" s="163"/>
      <c r="E75" s="163"/>
      <c r="F75" s="163"/>
      <c r="G75" s="163"/>
      <c r="H75" s="163"/>
      <c r="I75" s="61"/>
      <c r="J75" s="61"/>
      <c r="K75" s="61"/>
      <c r="L75" s="61"/>
      <c r="M75" s="61"/>
      <c r="N75" s="61"/>
      <c r="O75" s="170"/>
      <c r="P75" s="170"/>
      <c r="Q75" s="170"/>
      <c r="R75" s="170"/>
      <c r="S75" s="170"/>
      <c r="T75" s="170"/>
      <c r="U75" s="61"/>
      <c r="V75" s="61"/>
      <c r="W75" s="61"/>
      <c r="X75" s="61"/>
      <c r="Y75" s="61"/>
    </row>
    <row r="76" spans="1:25" s="171" customFormat="1">
      <c r="A76" s="374"/>
      <c r="B76" s="374"/>
      <c r="C76" s="377"/>
      <c r="D76" s="377"/>
      <c r="E76" s="183"/>
      <c r="F76" s="377"/>
      <c r="G76" s="377"/>
      <c r="H76" s="183"/>
      <c r="I76" s="61"/>
      <c r="J76" s="61"/>
      <c r="K76" s="61"/>
      <c r="L76" s="61"/>
      <c r="M76" s="61"/>
      <c r="N76" s="61"/>
      <c r="O76" s="170"/>
      <c r="P76" s="170"/>
      <c r="Q76" s="170"/>
      <c r="R76" s="170"/>
      <c r="S76" s="170"/>
      <c r="T76" s="170"/>
      <c r="U76" s="61"/>
      <c r="V76" s="61"/>
      <c r="W76" s="61"/>
      <c r="X76" s="61"/>
      <c r="Y76" s="61"/>
    </row>
    <row r="77" spans="1:25" s="171" customFormat="1" ht="15">
      <c r="A77" s="164"/>
      <c r="B77" s="164"/>
      <c r="C77" s="166"/>
      <c r="D77" s="166"/>
      <c r="E77" s="166"/>
      <c r="F77" s="166"/>
      <c r="G77" s="166"/>
      <c r="H77" s="166"/>
      <c r="I77" s="61"/>
      <c r="J77" s="61"/>
      <c r="K77" s="61"/>
      <c r="L77" s="61"/>
      <c r="M77" s="61"/>
      <c r="N77" s="61"/>
      <c r="O77" s="170"/>
      <c r="P77" s="170"/>
      <c r="Q77" s="170"/>
      <c r="R77" s="381"/>
      <c r="S77" s="381"/>
      <c r="T77" s="381"/>
      <c r="U77" s="381"/>
      <c r="V77" s="381"/>
      <c r="W77" s="61"/>
      <c r="X77" s="61"/>
      <c r="Y77" s="61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 ht="15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381"/>
      <c r="S79" s="382"/>
      <c r="T79" s="382"/>
      <c r="U79" s="382"/>
      <c r="V79" s="382"/>
      <c r="W79" s="61"/>
      <c r="X79" s="61"/>
      <c r="Y79" s="61"/>
    </row>
    <row r="80" spans="1:25" s="171" customFormat="1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170"/>
      <c r="S80" s="170"/>
      <c r="T80" s="170"/>
      <c r="U80" s="61"/>
      <c r="V80" s="61"/>
      <c r="W80" s="61"/>
      <c r="X80" s="61"/>
      <c r="Y80" s="61"/>
    </row>
    <row r="81" spans="1:105" s="171" customFormat="1" ht="15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381"/>
      <c r="S81" s="382"/>
      <c r="T81" s="382"/>
      <c r="U81" s="382"/>
      <c r="V81" s="382"/>
      <c r="W81" s="61"/>
      <c r="X81" s="61"/>
      <c r="Y81" s="61"/>
    </row>
    <row r="82" spans="1:105" s="171" customFormat="1">
      <c r="A82" s="167"/>
      <c r="B82" s="167"/>
      <c r="C82" s="61"/>
      <c r="D82" s="61"/>
      <c r="E82" s="61"/>
      <c r="F82" s="61"/>
      <c r="G82" s="61"/>
      <c r="H82" s="61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spans="1:105" s="171" customFormat="1" ht="15">
      <c r="A83" s="167"/>
      <c r="B83" s="167"/>
      <c r="C83" s="61"/>
      <c r="D83" s="61"/>
      <c r="E83" s="61"/>
      <c r="F83" s="61"/>
      <c r="G83" s="61"/>
      <c r="H83" s="61"/>
      <c r="I83" s="170"/>
      <c r="J83" s="170"/>
      <c r="K83" s="170"/>
      <c r="L83" s="170"/>
      <c r="M83" s="170"/>
      <c r="N83" s="170"/>
      <c r="O83" s="170"/>
      <c r="P83" s="170"/>
      <c r="Q83" s="170"/>
      <c r="R83" s="381"/>
      <c r="S83" s="382"/>
      <c r="T83" s="382"/>
      <c r="U83" s="382"/>
      <c r="V83" s="382"/>
      <c r="W83" s="61"/>
      <c r="X83" s="61"/>
      <c r="Y83" s="170"/>
    </row>
    <row r="84" spans="1:105" s="171" customFormat="1">
      <c r="A84" s="167"/>
      <c r="B84" s="167"/>
      <c r="C84" s="61"/>
      <c r="D84" s="61"/>
      <c r="E84" s="61"/>
      <c r="F84" s="61"/>
      <c r="G84" s="61"/>
      <c r="H84" s="61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61"/>
      <c r="X84" s="61"/>
      <c r="Y84" s="170"/>
    </row>
    <row r="85" spans="1:105" s="171" customFormat="1">
      <c r="A85" s="167"/>
      <c r="B85" s="167"/>
      <c r="C85" s="61"/>
      <c r="D85" s="61"/>
      <c r="E85" s="61"/>
      <c r="F85" s="61"/>
      <c r="G85" s="61"/>
      <c r="H85" s="61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61"/>
      <c r="V85" s="61"/>
      <c r="W85" s="61"/>
      <c r="X85" s="61"/>
      <c r="Y85" s="170"/>
    </row>
    <row r="86" spans="1:105" s="171" customFormat="1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61"/>
      <c r="V86" s="61"/>
      <c r="W86" s="61"/>
      <c r="X86" s="61"/>
      <c r="Y86" s="170"/>
    </row>
    <row r="87" spans="1:105" s="170" customFormat="1">
      <c r="A87" s="172"/>
      <c r="B87" s="172"/>
      <c r="U87" s="61"/>
      <c r="V87" s="61"/>
      <c r="W87" s="61"/>
      <c r="X87" s="6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171"/>
      <c r="CM87" s="171"/>
      <c r="CN87" s="171"/>
      <c r="CO87" s="171"/>
      <c r="CP87" s="171"/>
      <c r="CQ87" s="171"/>
      <c r="CR87" s="171"/>
      <c r="CS87" s="171"/>
      <c r="CT87" s="171"/>
      <c r="CU87" s="171"/>
      <c r="CV87" s="171"/>
      <c r="CW87" s="171"/>
      <c r="CX87" s="171"/>
      <c r="CY87" s="171"/>
      <c r="CZ87" s="171"/>
      <c r="DA87" s="171"/>
    </row>
    <row r="88" spans="1:105" s="170" customFormat="1">
      <c r="A88" s="172"/>
      <c r="B88" s="167"/>
      <c r="C88" s="61"/>
      <c r="D88" s="61"/>
      <c r="E88" s="61"/>
      <c r="F88" s="61"/>
      <c r="G88" s="61"/>
      <c r="H88" s="61"/>
      <c r="U88" s="61"/>
      <c r="V88" s="61"/>
      <c r="W88" s="61"/>
      <c r="X88" s="6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1"/>
      <c r="BY88" s="171"/>
      <c r="BZ88" s="171"/>
      <c r="CA88" s="171"/>
      <c r="CB88" s="171"/>
      <c r="CC88" s="171"/>
      <c r="CD88" s="171"/>
      <c r="CE88" s="171"/>
      <c r="CF88" s="171"/>
      <c r="CG88" s="171"/>
      <c r="CH88" s="171"/>
      <c r="CI88" s="171"/>
      <c r="CJ88" s="171"/>
      <c r="CK88" s="171"/>
      <c r="CL88" s="171"/>
      <c r="CM88" s="171"/>
      <c r="CN88" s="171"/>
      <c r="CO88" s="171"/>
      <c r="CP88" s="171"/>
      <c r="CQ88" s="171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</row>
    <row r="89" spans="1:105" s="170" customFormat="1">
      <c r="A89" s="172"/>
      <c r="B89" s="172"/>
      <c r="U89" s="61"/>
      <c r="V89" s="61"/>
      <c r="W89" s="61"/>
      <c r="X89" s="6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</row>
    <row r="90" spans="1:105" s="171" customFormat="1">
      <c r="A90" s="172"/>
      <c r="B90" s="172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</row>
    <row r="91" spans="1:105" s="171" customFormat="1">
      <c r="A91" s="172"/>
      <c r="B91" s="173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</row>
    <row r="92" spans="1:105" s="171" customFormat="1">
      <c r="A92" s="172"/>
      <c r="B92" s="172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  <row r="93" spans="1:105" s="171" customFormat="1">
      <c r="A93" s="172"/>
      <c r="B93" s="172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spans="1:105">
      <c r="A94" s="172"/>
      <c r="B94" s="172"/>
      <c r="C94" s="170"/>
      <c r="D94" s="170"/>
      <c r="E94" s="170"/>
      <c r="F94" s="170"/>
      <c r="G94" s="170"/>
      <c r="H94" s="170"/>
    </row>
    <row r="95" spans="1:105">
      <c r="A95" s="172"/>
      <c r="B95" s="172"/>
      <c r="C95" s="170"/>
      <c r="D95" s="170"/>
      <c r="E95" s="170"/>
      <c r="F95" s="170"/>
      <c r="G95" s="170"/>
      <c r="H95" s="170"/>
    </row>
    <row r="96" spans="1:105">
      <c r="A96" s="172"/>
      <c r="B96" s="172"/>
      <c r="C96" s="170"/>
      <c r="D96" s="170"/>
      <c r="E96" s="170"/>
      <c r="F96" s="170"/>
      <c r="G96" s="170"/>
      <c r="H96" s="170"/>
    </row>
    <row r="97" spans="1:8">
      <c r="A97" s="172"/>
      <c r="B97" s="172"/>
      <c r="C97" s="170"/>
      <c r="D97" s="170"/>
      <c r="E97" s="170"/>
      <c r="F97" s="170"/>
      <c r="G97" s="170"/>
      <c r="H97" s="170"/>
    </row>
  </sheetData>
  <mergeCells count="402"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  <mergeCell ref="F40:G40"/>
    <mergeCell ref="C41:D41"/>
    <mergeCell ref="F41:G41"/>
    <mergeCell ref="C42:D42"/>
    <mergeCell ref="F42:G42"/>
    <mergeCell ref="A6:B6"/>
    <mergeCell ref="I6:J6"/>
    <mergeCell ref="K6:L6"/>
    <mergeCell ref="C29:D29"/>
    <mergeCell ref="F29:G29"/>
    <mergeCell ref="I29:J29"/>
    <mergeCell ref="K29:L29"/>
    <mergeCell ref="C33:D33"/>
    <mergeCell ref="F33:G33"/>
    <mergeCell ref="C34:D34"/>
    <mergeCell ref="F34:G34"/>
    <mergeCell ref="C35:D35"/>
    <mergeCell ref="F35:G35"/>
    <mergeCell ref="C37:D37"/>
    <mergeCell ref="F37:G37"/>
    <mergeCell ref="I37:J37"/>
    <mergeCell ref="K37:L37"/>
    <mergeCell ref="I42:J42"/>
    <mergeCell ref="F21:G21"/>
    <mergeCell ref="A1:E2"/>
    <mergeCell ref="E46:G46"/>
    <mergeCell ref="C9:G9"/>
    <mergeCell ref="I9:J9"/>
    <mergeCell ref="K9:L9"/>
    <mergeCell ref="M9:N9"/>
    <mergeCell ref="C22:D22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M6:N6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S16:T16"/>
    <mergeCell ref="U16:V16"/>
    <mergeCell ref="W16:X16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U17:V17"/>
    <mergeCell ref="W17:X17"/>
    <mergeCell ref="F22:G22"/>
    <mergeCell ref="S22:T22"/>
    <mergeCell ref="U22:V22"/>
    <mergeCell ref="W18:X18"/>
    <mergeCell ref="C19:G19"/>
    <mergeCell ref="I19:J19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22:X22"/>
    <mergeCell ref="M23:N23"/>
    <mergeCell ref="O23:P23"/>
    <mergeCell ref="Q23:R23"/>
    <mergeCell ref="S23:T23"/>
    <mergeCell ref="U23:V23"/>
    <mergeCell ref="I22:J22"/>
    <mergeCell ref="K22:L22"/>
    <mergeCell ref="M22:N22"/>
    <mergeCell ref="O22:P22"/>
    <mergeCell ref="Q22:R22"/>
    <mergeCell ref="W23:X23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C23:D23"/>
    <mergeCell ref="F23:G23"/>
    <mergeCell ref="I23:J23"/>
    <mergeCell ref="K23:L23"/>
    <mergeCell ref="Q27:R27"/>
    <mergeCell ref="S27:T27"/>
    <mergeCell ref="U27:V27"/>
    <mergeCell ref="W27:X27"/>
    <mergeCell ref="C28:D28"/>
    <mergeCell ref="F28:G28"/>
    <mergeCell ref="I28:J28"/>
    <mergeCell ref="K28:L28"/>
    <mergeCell ref="M28:N28"/>
    <mergeCell ref="O28:P28"/>
    <mergeCell ref="C27:D27"/>
    <mergeCell ref="F27:G27"/>
    <mergeCell ref="I27:J27"/>
    <mergeCell ref="K27:L27"/>
    <mergeCell ref="M27:N27"/>
    <mergeCell ref="O27:P27"/>
    <mergeCell ref="Q28:R28"/>
    <mergeCell ref="S28:T28"/>
    <mergeCell ref="U28:V28"/>
    <mergeCell ref="W28:X28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W31:X31"/>
    <mergeCell ref="C32:D32"/>
    <mergeCell ref="F32:G32"/>
    <mergeCell ref="Q30:R30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S31:T31"/>
    <mergeCell ref="U31:V31"/>
    <mergeCell ref="U35:V35"/>
    <mergeCell ref="W35:X35"/>
    <mergeCell ref="C36:D36"/>
    <mergeCell ref="F36:G36"/>
    <mergeCell ref="I36:J36"/>
    <mergeCell ref="K36:L36"/>
    <mergeCell ref="M36:N36"/>
    <mergeCell ref="O36:P36"/>
    <mergeCell ref="Q36:R36"/>
    <mergeCell ref="S36:T36"/>
    <mergeCell ref="I35:J35"/>
    <mergeCell ref="K35:L35"/>
    <mergeCell ref="M35:N35"/>
    <mergeCell ref="O35:P35"/>
    <mergeCell ref="Q35:R35"/>
    <mergeCell ref="S35:T35"/>
    <mergeCell ref="U36:V36"/>
    <mergeCell ref="W36:X36"/>
    <mergeCell ref="M37:N37"/>
    <mergeCell ref="O37:P37"/>
    <mergeCell ref="Q37:R37"/>
    <mergeCell ref="S37:T37"/>
    <mergeCell ref="U37:V37"/>
    <mergeCell ref="W37:X37"/>
    <mergeCell ref="C38:D38"/>
    <mergeCell ref="F38:G38"/>
    <mergeCell ref="C39:D39"/>
    <mergeCell ref="F39:G39"/>
    <mergeCell ref="I39:J39"/>
    <mergeCell ref="K39:L39"/>
    <mergeCell ref="M39:N39"/>
    <mergeCell ref="O39:P39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Q43:R43"/>
    <mergeCell ref="S43:T43"/>
    <mergeCell ref="U43:V43"/>
    <mergeCell ref="W43:X43"/>
    <mergeCell ref="E44:G44"/>
    <mergeCell ref="S49:T49"/>
    <mergeCell ref="U49:V49"/>
    <mergeCell ref="W49:X49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Q49:R49"/>
    <mergeCell ref="Q52:R52"/>
    <mergeCell ref="S52:T52"/>
    <mergeCell ref="U52:V52"/>
    <mergeCell ref="W52:X52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W56:X56"/>
    <mergeCell ref="I58:J58"/>
    <mergeCell ref="K58:L58"/>
    <mergeCell ref="M58:N58"/>
    <mergeCell ref="O58:P58"/>
    <mergeCell ref="Q58:R58"/>
    <mergeCell ref="S58:T58"/>
    <mergeCell ref="U58:V58"/>
    <mergeCell ref="W58:X58"/>
    <mergeCell ref="W60:X60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W64:X64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Q66:R66"/>
    <mergeCell ref="S66:T66"/>
    <mergeCell ref="U66:V66"/>
    <mergeCell ref="W66:X66"/>
    <mergeCell ref="O68:P68"/>
    <mergeCell ref="Q68:R68"/>
    <mergeCell ref="S68:T68"/>
    <mergeCell ref="U68:V68"/>
    <mergeCell ref="W68:X68"/>
    <mergeCell ref="A68:B68"/>
    <mergeCell ref="C68:D68"/>
    <mergeCell ref="F68:G68"/>
    <mergeCell ref="I68:J68"/>
    <mergeCell ref="K68:L68"/>
    <mergeCell ref="I66:J66"/>
    <mergeCell ref="K66:L66"/>
    <mergeCell ref="M66:N66"/>
    <mergeCell ref="O66:P66"/>
    <mergeCell ref="M68:N68"/>
    <mergeCell ref="W72:X72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U70:V70"/>
    <mergeCell ref="W70:X70"/>
    <mergeCell ref="A70:B70"/>
    <mergeCell ref="C70:D70"/>
    <mergeCell ref="F70:G70"/>
    <mergeCell ref="I70:J70"/>
    <mergeCell ref="K70:L70"/>
    <mergeCell ref="R77:V77"/>
    <mergeCell ref="R79:V79"/>
    <mergeCell ref="R81:V81"/>
    <mergeCell ref="R83:V83"/>
    <mergeCell ref="M72:N72"/>
    <mergeCell ref="O72:P72"/>
    <mergeCell ref="Q72:R72"/>
    <mergeCell ref="S72:T72"/>
    <mergeCell ref="U72:V72"/>
    <mergeCell ref="K42:L42"/>
    <mergeCell ref="M42:N42"/>
    <mergeCell ref="O42:P42"/>
    <mergeCell ref="Q42:R42"/>
    <mergeCell ref="S42:T42"/>
    <mergeCell ref="U42:V42"/>
    <mergeCell ref="W42:X42"/>
    <mergeCell ref="I41:J41"/>
    <mergeCell ref="K41:L41"/>
    <mergeCell ref="M41:N41"/>
    <mergeCell ref="O41:P41"/>
    <mergeCell ref="Q41:R41"/>
    <mergeCell ref="S41:T41"/>
    <mergeCell ref="U40:V40"/>
    <mergeCell ref="W40:X40"/>
    <mergeCell ref="I40:J40"/>
    <mergeCell ref="K40:L40"/>
    <mergeCell ref="M40:N40"/>
    <mergeCell ref="O40:P40"/>
    <mergeCell ref="Q40:R40"/>
    <mergeCell ref="S40:T40"/>
    <mergeCell ref="U41:V41"/>
    <mergeCell ref="W41:X41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51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63" t="str">
        <f>'Soumissionnaire A'!A12</f>
        <v>CQ1</v>
      </c>
      <c r="B12" s="268" t="str">
        <f>'Soumissionnaire A'!B12</f>
        <v>Projet de référence du soumissionnaire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63" t="str">
        <f>'Soumissionnaire A'!A13</f>
        <v>CQ2</v>
      </c>
      <c r="B13" s="268" t="str">
        <f>'Soumissionnaire A'!B13</f>
        <v>Chiffre d'affaires annuel du soumissionnaire &gt; double du chiffre d'affaires moyen du marché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63" t="str">
        <f>'Soumissionnaire A'!A14</f>
        <v>CQ3</v>
      </c>
      <c r="B14" s="268" t="str">
        <f>'Soumissionnaire A'!B14</f>
        <v>Certification selon la norme ISO 9001 ou équivalente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63" t="str">
        <f>'Soumissionnaire A'!A15</f>
        <v>CQ4</v>
      </c>
      <c r="B15" s="268" t="str">
        <f>'Soumissionnaire A'!B15</f>
        <v>Objet de référence d'une personne-clé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63" t="str">
        <f>'Soumissionnaire A'!A16</f>
        <v>CQ5</v>
      </c>
      <c r="B16" s="268" t="str">
        <f>'Soumissionnaire A'!B16</f>
        <v>Preuve de la disponibilité des personnes-clés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63" t="str">
        <f>'Soumissionnaire A'!A17</f>
        <v>CQ6</v>
      </c>
      <c r="B17" s="268" t="str">
        <f>'Soumissionnaire A'!B17</f>
        <v>50% des travaux au maximum sont effectués par des sous-traitants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63" t="str">
        <f>'Soumissionnaire A'!A18</f>
        <v>CQ7</v>
      </c>
      <c r="B18" s="268" t="str">
        <f>'Soumissionnaire A'!B18</f>
        <v>xxx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28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9">
        <f>Aperçu!A18</f>
        <v>2.1</v>
      </c>
      <c r="B23" s="264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9">
        <f>Aperçu!A19</f>
        <v>2.2000000000000002</v>
      </c>
      <c r="B24" s="264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9">
        <f>Aperçu!A20</f>
        <v>2.2999999999999998</v>
      </c>
      <c r="B25" s="264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9">
        <f>Aperçu!A21</f>
        <v>2.4</v>
      </c>
      <c r="B26" s="264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9">
        <f>Aperçu!A22</f>
        <v>2.5</v>
      </c>
      <c r="B27" s="264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9">
        <f>Aperçu!A24</f>
        <v>3.1</v>
      </c>
      <c r="B29" s="264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9">
        <f>Aperçu!A25</f>
        <v>3.2</v>
      </c>
      <c r="B30" s="264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9">
        <f>Aperçu!A26</f>
        <v>3.3</v>
      </c>
      <c r="B31" s="264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9">
        <f>Aperçu!A27</f>
        <v>3.4</v>
      </c>
      <c r="B32" s="264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9">
        <f>Aperçu!A28</f>
        <v>3.5</v>
      </c>
      <c r="B33" s="264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9">
        <f>Aperçu!A29</f>
        <v>3.6</v>
      </c>
      <c r="B34" s="264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2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9">
        <f>Aperçu!A31</f>
        <v>4.0999999999999996</v>
      </c>
      <c r="B36" s="264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9">
        <f>Aperçu!A32</f>
        <v>4.2</v>
      </c>
      <c r="B37" s="264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9">
        <f>Aperçu!A33</f>
        <v>4.3</v>
      </c>
      <c r="B38" s="264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9">
        <f>Aperçu!A34</f>
        <v>4.4000000000000004</v>
      </c>
      <c r="B39" s="264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2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9">
        <f>Aperçu!A36</f>
        <v>5.0999999999999996</v>
      </c>
      <c r="B41" s="264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9">
        <f>Aperçu!A37</f>
        <v>5.2</v>
      </c>
      <c r="B42" s="264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9">
        <f>Aperçu!A38</f>
        <v>5.3</v>
      </c>
      <c r="B43" s="264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révisé'!G13</f>
        <v>50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50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s="141" customFormat="1" ht="12.75">
      <c r="A49" s="144"/>
      <c r="B49" s="148"/>
      <c r="C49" s="146"/>
      <c r="D49" s="147"/>
      <c r="E49" s="146"/>
      <c r="F49" s="146"/>
      <c r="G49" s="147"/>
      <c r="H49" s="146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</row>
    <row r="50" spans="1:24" s="49" customFormat="1" ht="12.75">
      <c r="A50" s="142"/>
      <c r="B50" s="143"/>
      <c r="C50" s="373"/>
      <c r="D50" s="373"/>
      <c r="E50" s="181"/>
      <c r="F50" s="373"/>
      <c r="G50" s="373"/>
      <c r="H50" s="181"/>
      <c r="I50" s="146"/>
      <c r="J50" s="147"/>
      <c r="K50" s="146"/>
      <c r="L50" s="147"/>
      <c r="M50" s="146"/>
      <c r="N50" s="147"/>
      <c r="O50" s="146"/>
      <c r="P50" s="147"/>
      <c r="Q50" s="146"/>
      <c r="R50" s="147"/>
      <c r="S50" s="146"/>
      <c r="T50" s="147"/>
      <c r="U50" s="146"/>
      <c r="V50" s="147"/>
      <c r="W50" s="146"/>
      <c r="X50" s="147"/>
    </row>
    <row r="51" spans="1:24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24" s="141" customFormat="1" ht="12.75">
      <c r="A52" s="144"/>
      <c r="B52" s="145"/>
      <c r="C52" s="146"/>
      <c r="D52" s="147"/>
      <c r="E52" s="146"/>
      <c r="F52" s="146"/>
      <c r="G52" s="147"/>
      <c r="H52" s="146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24" s="49" customFormat="1" ht="12.75">
      <c r="A53" s="142"/>
      <c r="B53" s="149"/>
      <c r="C53" s="373"/>
      <c r="D53" s="373"/>
      <c r="E53" s="181"/>
      <c r="F53" s="373"/>
      <c r="G53" s="373"/>
      <c r="H53" s="181"/>
      <c r="I53" s="146"/>
      <c r="J53" s="147"/>
      <c r="K53" s="146"/>
      <c r="L53" s="147"/>
      <c r="M53" s="146"/>
      <c r="N53" s="147"/>
      <c r="O53" s="146"/>
      <c r="P53" s="147"/>
      <c r="Q53" s="146"/>
      <c r="R53" s="147"/>
      <c r="S53" s="146"/>
      <c r="T53" s="147"/>
      <c r="U53" s="146"/>
      <c r="V53" s="147"/>
      <c r="W53" s="146"/>
      <c r="X53" s="147"/>
    </row>
    <row r="54" spans="1:24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24" s="49" customFormat="1" ht="6.75" customHeight="1">
      <c r="A55" s="144"/>
      <c r="B55" s="145"/>
      <c r="C55" s="146"/>
      <c r="D55" s="147"/>
      <c r="E55" s="146"/>
      <c r="F55" s="146"/>
      <c r="G55" s="147"/>
      <c r="H55" s="146"/>
      <c r="I55" s="152"/>
      <c r="J55" s="147"/>
      <c r="K55" s="152"/>
      <c r="L55" s="147"/>
      <c r="M55" s="152"/>
      <c r="N55" s="147"/>
      <c r="O55" s="152"/>
      <c r="P55" s="147"/>
      <c r="Q55" s="152"/>
      <c r="R55" s="147"/>
      <c r="S55" s="152"/>
      <c r="T55" s="147"/>
      <c r="U55" s="152"/>
      <c r="V55" s="147"/>
      <c r="W55" s="152"/>
      <c r="X55" s="147"/>
    </row>
    <row r="56" spans="1:24" s="94" customFormat="1">
      <c r="A56" s="142"/>
      <c r="B56" s="149"/>
      <c r="C56" s="373"/>
      <c r="D56" s="373"/>
      <c r="E56" s="181"/>
      <c r="F56" s="373"/>
      <c r="G56" s="373"/>
      <c r="H56" s="181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</row>
    <row r="57" spans="1:24" s="49" customFormat="1" ht="5.25" customHeight="1">
      <c r="A57" s="144"/>
      <c r="B57" s="145"/>
      <c r="C57" s="146"/>
      <c r="D57" s="147"/>
      <c r="E57" s="146"/>
      <c r="F57" s="146"/>
      <c r="G57" s="147"/>
      <c r="H57" s="146"/>
      <c r="I57" s="154"/>
      <c r="J57" s="155"/>
      <c r="K57" s="154"/>
      <c r="L57" s="155"/>
      <c r="M57" s="154"/>
      <c r="N57" s="155"/>
      <c r="O57" s="154"/>
      <c r="P57" s="155"/>
      <c r="Q57" s="154"/>
      <c r="R57" s="155"/>
      <c r="S57" s="154"/>
      <c r="T57" s="155"/>
      <c r="U57" s="154"/>
      <c r="V57" s="155"/>
      <c r="W57" s="154"/>
      <c r="X57" s="155"/>
    </row>
    <row r="58" spans="1:24" s="94" customFormat="1">
      <c r="A58" s="144"/>
      <c r="B58" s="145"/>
      <c r="C58" s="146"/>
      <c r="D58" s="147"/>
      <c r="E58" s="146"/>
      <c r="F58" s="146"/>
      <c r="G58" s="147"/>
      <c r="H58" s="146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</row>
    <row r="59" spans="1:24" s="49" customFormat="1" ht="12.75">
      <c r="A59" s="150"/>
      <c r="B59" s="151"/>
      <c r="C59" s="152"/>
      <c r="D59" s="147"/>
      <c r="E59" s="152"/>
      <c r="F59" s="152"/>
      <c r="G59" s="147"/>
      <c r="H59" s="152"/>
      <c r="I59" s="154"/>
      <c r="J59" s="155"/>
      <c r="K59" s="154"/>
      <c r="L59" s="155"/>
      <c r="M59" s="154"/>
      <c r="N59" s="155"/>
      <c r="O59" s="154"/>
      <c r="P59" s="155"/>
      <c r="Q59" s="154"/>
      <c r="R59" s="155"/>
      <c r="S59" s="154"/>
      <c r="T59" s="155"/>
      <c r="U59" s="154"/>
      <c r="V59" s="155"/>
      <c r="W59" s="154"/>
      <c r="X59" s="155"/>
    </row>
    <row r="60" spans="1:24" s="49" customFormat="1" ht="12.75">
      <c r="A60" s="374"/>
      <c r="B60" s="374"/>
      <c r="C60" s="375"/>
      <c r="D60" s="375"/>
      <c r="E60" s="182"/>
      <c r="F60" s="375"/>
      <c r="G60" s="375"/>
      <c r="H60" s="182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</row>
    <row r="61" spans="1:24" s="49" customFormat="1" ht="12.75">
      <c r="A61" s="150"/>
      <c r="B61" s="151"/>
      <c r="C61" s="154"/>
      <c r="D61" s="155"/>
      <c r="E61" s="154"/>
      <c r="F61" s="154"/>
      <c r="G61" s="155"/>
      <c r="H61" s="154"/>
      <c r="I61" s="158"/>
      <c r="J61" s="155"/>
      <c r="K61" s="158"/>
      <c r="L61" s="155"/>
      <c r="M61" s="158"/>
      <c r="N61" s="155"/>
      <c r="O61" s="158"/>
      <c r="P61" s="155"/>
      <c r="Q61" s="158"/>
      <c r="R61" s="155"/>
      <c r="S61" s="158"/>
      <c r="T61" s="155"/>
      <c r="U61" s="158"/>
      <c r="V61" s="155"/>
      <c r="W61" s="158"/>
      <c r="X61" s="155"/>
    </row>
    <row r="62" spans="1:24" s="49" customFormat="1" ht="12.75">
      <c r="A62" s="374"/>
      <c r="B62" s="374"/>
      <c r="C62" s="377"/>
      <c r="D62" s="377"/>
      <c r="E62" s="183"/>
      <c r="F62" s="377"/>
      <c r="G62" s="377"/>
      <c r="H62" s="183"/>
      <c r="I62" s="158"/>
      <c r="J62" s="155"/>
      <c r="K62" s="158"/>
      <c r="L62" s="155"/>
      <c r="M62" s="158"/>
      <c r="N62" s="155"/>
      <c r="O62" s="158"/>
      <c r="P62" s="155"/>
      <c r="Q62" s="158"/>
      <c r="R62" s="155"/>
      <c r="S62" s="158"/>
      <c r="T62" s="155"/>
      <c r="U62" s="158"/>
      <c r="V62" s="155"/>
      <c r="W62" s="158"/>
      <c r="X62" s="155"/>
    </row>
    <row r="63" spans="1:24" s="95" customFormat="1" ht="7.5" customHeight="1">
      <c r="A63" s="150"/>
      <c r="B63" s="151"/>
      <c r="C63" s="154"/>
      <c r="D63" s="155"/>
      <c r="E63" s="154"/>
      <c r="F63" s="154"/>
      <c r="G63" s="155"/>
      <c r="H63" s="154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</row>
    <row r="64" spans="1:24" s="94" customFormat="1">
      <c r="A64" s="157"/>
      <c r="B64" s="141"/>
      <c r="C64" s="378"/>
      <c r="D64" s="378"/>
      <c r="E64" s="140"/>
      <c r="F64" s="378"/>
      <c r="G64" s="378"/>
      <c r="H64" s="14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</row>
    <row r="65" spans="1:25" s="95" customFormat="1" ht="7.5" customHeight="1">
      <c r="A65" s="144"/>
      <c r="B65" s="145"/>
      <c r="C65" s="158"/>
      <c r="D65" s="155"/>
      <c r="E65" s="158"/>
      <c r="F65" s="158"/>
      <c r="G65" s="155"/>
      <c r="H65" s="158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</row>
    <row r="66" spans="1:25" s="94" customFormat="1">
      <c r="A66" s="144"/>
      <c r="B66" s="145"/>
      <c r="C66" s="158"/>
      <c r="D66" s="155"/>
      <c r="E66" s="158"/>
      <c r="F66" s="158"/>
      <c r="G66" s="155"/>
      <c r="H66" s="158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</row>
    <row r="67" spans="1:25" s="94" customFormat="1" ht="6" customHeight="1">
      <c r="A67" s="159"/>
      <c r="B67" s="160"/>
      <c r="C67" s="162"/>
      <c r="D67" s="162"/>
      <c r="E67" s="162"/>
      <c r="F67" s="162"/>
      <c r="G67" s="162"/>
      <c r="H67" s="162"/>
      <c r="I67" s="163"/>
      <c r="J67" s="163"/>
      <c r="K67" s="163"/>
      <c r="L67" s="163"/>
      <c r="M67" s="163"/>
      <c r="N67" s="163"/>
      <c r="O67" s="156"/>
      <c r="P67" s="163"/>
      <c r="Q67" s="163"/>
      <c r="R67" s="163"/>
      <c r="S67" s="163"/>
      <c r="T67" s="163"/>
      <c r="U67" s="163"/>
      <c r="V67" s="163"/>
      <c r="W67" s="163"/>
      <c r="X67" s="163"/>
    </row>
    <row r="68" spans="1:25" s="94" customFormat="1">
      <c r="A68" s="379"/>
      <c r="B68" s="379"/>
      <c r="C68" s="380"/>
      <c r="D68" s="380"/>
      <c r="E68" s="184"/>
      <c r="F68" s="380"/>
      <c r="G68" s="380"/>
      <c r="H68" s="184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</row>
    <row r="69" spans="1:25" s="111" customFormat="1" ht="11.45" customHeight="1">
      <c r="A69" s="159"/>
      <c r="B69" s="160"/>
      <c r="C69" s="162"/>
      <c r="D69" s="162"/>
      <c r="E69" s="162"/>
      <c r="F69" s="162"/>
      <c r="G69" s="162"/>
      <c r="H69" s="162"/>
      <c r="I69" s="166"/>
      <c r="J69" s="166"/>
      <c r="K69" s="166"/>
      <c r="L69" s="166"/>
      <c r="M69" s="166"/>
      <c r="N69" s="166"/>
      <c r="O69" s="165"/>
      <c r="P69" s="166"/>
      <c r="Q69" s="166"/>
      <c r="R69" s="166"/>
      <c r="S69" s="166"/>
      <c r="T69" s="166"/>
      <c r="U69" s="166"/>
      <c r="V69" s="166"/>
      <c r="W69" s="166"/>
      <c r="X69" s="166"/>
    </row>
    <row r="70" spans="1:25" s="94" customFormat="1">
      <c r="A70" s="374"/>
      <c r="B70" s="374"/>
      <c r="C70" s="376"/>
      <c r="D70" s="376"/>
      <c r="E70" s="163"/>
      <c r="F70" s="376"/>
      <c r="G70" s="376"/>
      <c r="H70" s="163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</row>
    <row r="71" spans="1:25" s="94" customFormat="1" ht="6" customHeight="1">
      <c r="A71" s="153"/>
      <c r="B71" s="15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56"/>
      <c r="P71" s="163"/>
      <c r="Q71" s="163"/>
      <c r="R71" s="163"/>
      <c r="S71" s="163"/>
      <c r="T71" s="163"/>
      <c r="U71" s="163"/>
      <c r="V71" s="163"/>
      <c r="W71" s="163"/>
      <c r="X71" s="163"/>
    </row>
    <row r="72" spans="1:25" s="94" customFormat="1">
      <c r="A72" s="374"/>
      <c r="B72" s="374"/>
      <c r="C72" s="377"/>
      <c r="D72" s="377"/>
      <c r="E72" s="183"/>
      <c r="F72" s="377"/>
      <c r="G72" s="377"/>
      <c r="H72" s="183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</row>
    <row r="73" spans="1:25" s="111" customFormat="1">
      <c r="A73" s="164"/>
      <c r="B73" s="164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5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5" s="171" customFormat="1">
      <c r="A74" s="374"/>
      <c r="B74" s="374"/>
      <c r="C74" s="376"/>
      <c r="D74" s="376"/>
      <c r="E74" s="163"/>
      <c r="F74" s="376"/>
      <c r="G74" s="376"/>
      <c r="H74" s="163"/>
      <c r="I74" s="169"/>
      <c r="J74" s="169"/>
      <c r="K74" s="169"/>
      <c r="L74" s="169"/>
      <c r="M74" s="169"/>
      <c r="N74" s="169"/>
      <c r="O74" s="170"/>
      <c r="P74" s="170"/>
      <c r="Q74" s="170"/>
      <c r="R74" s="170"/>
      <c r="S74" s="170"/>
      <c r="T74" s="170"/>
      <c r="U74" s="61"/>
      <c r="V74" s="61"/>
      <c r="W74" s="61"/>
      <c r="X74" s="61"/>
      <c r="Y74" s="61"/>
    </row>
    <row r="75" spans="1:25" s="171" customFormat="1">
      <c r="A75" s="153"/>
      <c r="B75" s="153"/>
      <c r="C75" s="163"/>
      <c r="D75" s="163"/>
      <c r="E75" s="163"/>
      <c r="F75" s="163"/>
      <c r="G75" s="163"/>
      <c r="H75" s="163"/>
      <c r="I75" s="61"/>
      <c r="J75" s="61"/>
      <c r="K75" s="61"/>
      <c r="L75" s="61"/>
      <c r="M75" s="61"/>
      <c r="N75" s="61"/>
      <c r="O75" s="170"/>
      <c r="P75" s="170"/>
      <c r="Q75" s="170"/>
      <c r="R75" s="170"/>
      <c r="S75" s="170"/>
      <c r="T75" s="170"/>
      <c r="U75" s="61"/>
      <c r="V75" s="61"/>
      <c r="W75" s="61"/>
      <c r="X75" s="61"/>
      <c r="Y75" s="61"/>
    </row>
    <row r="76" spans="1:25" s="171" customFormat="1">
      <c r="A76" s="374"/>
      <c r="B76" s="374"/>
      <c r="C76" s="377"/>
      <c r="D76" s="377"/>
      <c r="E76" s="183"/>
      <c r="F76" s="377"/>
      <c r="G76" s="377"/>
      <c r="H76" s="183"/>
      <c r="I76" s="61"/>
      <c r="J76" s="61"/>
      <c r="K76" s="61"/>
      <c r="L76" s="61"/>
      <c r="M76" s="61"/>
      <c r="N76" s="61"/>
      <c r="O76" s="170"/>
      <c r="P76" s="170"/>
      <c r="Q76" s="170"/>
      <c r="R76" s="170"/>
      <c r="S76" s="170"/>
      <c r="T76" s="170"/>
      <c r="U76" s="61"/>
      <c r="V76" s="61"/>
      <c r="W76" s="61"/>
      <c r="X76" s="61"/>
      <c r="Y76" s="61"/>
    </row>
    <row r="77" spans="1:25" s="171" customFormat="1" ht="15">
      <c r="A77" s="164"/>
      <c r="B77" s="164"/>
      <c r="C77" s="166"/>
      <c r="D77" s="166"/>
      <c r="E77" s="166"/>
      <c r="F77" s="166"/>
      <c r="G77" s="166"/>
      <c r="H77" s="166"/>
      <c r="I77" s="61"/>
      <c r="J77" s="61"/>
      <c r="K77" s="61"/>
      <c r="L77" s="61"/>
      <c r="M77" s="61"/>
      <c r="N77" s="61"/>
      <c r="O77" s="170"/>
      <c r="P77" s="170"/>
      <c r="Q77" s="170"/>
      <c r="R77" s="381"/>
      <c r="S77" s="381"/>
      <c r="T77" s="381"/>
      <c r="U77" s="381"/>
      <c r="V77" s="381"/>
      <c r="W77" s="61"/>
      <c r="X77" s="61"/>
      <c r="Y77" s="61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 ht="15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381"/>
      <c r="S79" s="382"/>
      <c r="T79" s="382"/>
      <c r="U79" s="382"/>
      <c r="V79" s="382"/>
      <c r="W79" s="61"/>
      <c r="X79" s="61"/>
      <c r="Y79" s="61"/>
    </row>
    <row r="80" spans="1:25" s="171" customFormat="1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170"/>
      <c r="S80" s="170"/>
      <c r="T80" s="170"/>
      <c r="U80" s="61"/>
      <c r="V80" s="61"/>
      <c r="W80" s="61"/>
      <c r="X80" s="61"/>
      <c r="Y80" s="61"/>
    </row>
    <row r="81" spans="1:105" s="171" customFormat="1" ht="15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381"/>
      <c r="S81" s="382"/>
      <c r="T81" s="382"/>
      <c r="U81" s="382"/>
      <c r="V81" s="382"/>
      <c r="W81" s="61"/>
      <c r="X81" s="61"/>
      <c r="Y81" s="61"/>
    </row>
    <row r="82" spans="1:105" s="171" customFormat="1">
      <c r="A82" s="167"/>
      <c r="B82" s="167"/>
      <c r="C82" s="61"/>
      <c r="D82" s="61"/>
      <c r="E82" s="61"/>
      <c r="F82" s="61"/>
      <c r="G82" s="61"/>
      <c r="H82" s="61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spans="1:105" s="171" customFormat="1" ht="15">
      <c r="A83" s="167"/>
      <c r="B83" s="167"/>
      <c r="C83" s="61"/>
      <c r="D83" s="61"/>
      <c r="E83" s="61"/>
      <c r="F83" s="61"/>
      <c r="G83" s="61"/>
      <c r="H83" s="61"/>
      <c r="I83" s="170"/>
      <c r="J83" s="170"/>
      <c r="K83" s="170"/>
      <c r="L83" s="170"/>
      <c r="M83" s="170"/>
      <c r="N83" s="170"/>
      <c r="O83" s="170"/>
      <c r="P83" s="170"/>
      <c r="Q83" s="170"/>
      <c r="R83" s="381"/>
      <c r="S83" s="382"/>
      <c r="T83" s="382"/>
      <c r="U83" s="382"/>
      <c r="V83" s="382"/>
      <c r="W83" s="61"/>
      <c r="X83" s="61"/>
      <c r="Y83" s="170"/>
    </row>
    <row r="84" spans="1:105" s="171" customFormat="1">
      <c r="A84" s="167"/>
      <c r="B84" s="167"/>
      <c r="C84" s="61"/>
      <c r="D84" s="61"/>
      <c r="E84" s="61"/>
      <c r="F84" s="61"/>
      <c r="G84" s="61"/>
      <c r="H84" s="61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61"/>
      <c r="X84" s="61"/>
      <c r="Y84" s="170"/>
    </row>
    <row r="85" spans="1:105" s="171" customFormat="1">
      <c r="A85" s="167"/>
      <c r="B85" s="167"/>
      <c r="C85" s="61"/>
      <c r="D85" s="61"/>
      <c r="E85" s="61"/>
      <c r="F85" s="61"/>
      <c r="G85" s="61"/>
      <c r="H85" s="61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61"/>
      <c r="V85" s="61"/>
      <c r="W85" s="61"/>
      <c r="X85" s="61"/>
      <c r="Y85" s="170"/>
    </row>
    <row r="86" spans="1:105" s="171" customFormat="1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61"/>
      <c r="V86" s="61"/>
      <c r="W86" s="61"/>
      <c r="X86" s="61"/>
      <c r="Y86" s="170"/>
    </row>
    <row r="87" spans="1:105" s="170" customFormat="1">
      <c r="A87" s="172"/>
      <c r="B87" s="172"/>
      <c r="U87" s="61"/>
      <c r="V87" s="61"/>
      <c r="W87" s="61"/>
      <c r="X87" s="6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171"/>
      <c r="CM87" s="171"/>
      <c r="CN87" s="171"/>
      <c r="CO87" s="171"/>
      <c r="CP87" s="171"/>
      <c r="CQ87" s="171"/>
      <c r="CR87" s="171"/>
      <c r="CS87" s="171"/>
      <c r="CT87" s="171"/>
      <c r="CU87" s="171"/>
      <c r="CV87" s="171"/>
      <c r="CW87" s="171"/>
      <c r="CX87" s="171"/>
      <c r="CY87" s="171"/>
      <c r="CZ87" s="171"/>
      <c r="DA87" s="171"/>
    </row>
    <row r="88" spans="1:105" s="170" customFormat="1">
      <c r="A88" s="172"/>
      <c r="B88" s="167"/>
      <c r="C88" s="61"/>
      <c r="D88" s="61"/>
      <c r="E88" s="61"/>
      <c r="F88" s="61"/>
      <c r="G88" s="61"/>
      <c r="H88" s="61"/>
      <c r="U88" s="61"/>
      <c r="V88" s="61"/>
      <c r="W88" s="61"/>
      <c r="X88" s="6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1"/>
      <c r="BY88" s="171"/>
      <c r="BZ88" s="171"/>
      <c r="CA88" s="171"/>
      <c r="CB88" s="171"/>
      <c r="CC88" s="171"/>
      <c r="CD88" s="171"/>
      <c r="CE88" s="171"/>
      <c r="CF88" s="171"/>
      <c r="CG88" s="171"/>
      <c r="CH88" s="171"/>
      <c r="CI88" s="171"/>
      <c r="CJ88" s="171"/>
      <c r="CK88" s="171"/>
      <c r="CL88" s="171"/>
      <c r="CM88" s="171"/>
      <c r="CN88" s="171"/>
      <c r="CO88" s="171"/>
      <c r="CP88" s="171"/>
      <c r="CQ88" s="171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</row>
    <row r="89" spans="1:105" s="170" customFormat="1">
      <c r="A89" s="172"/>
      <c r="B89" s="172"/>
      <c r="U89" s="61"/>
      <c r="V89" s="61"/>
      <c r="W89" s="61"/>
      <c r="X89" s="6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</row>
    <row r="90" spans="1:105" s="171" customFormat="1">
      <c r="A90" s="172"/>
      <c r="B90" s="172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</row>
    <row r="91" spans="1:105" s="171" customFormat="1">
      <c r="A91" s="172"/>
      <c r="B91" s="173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</row>
    <row r="92" spans="1:105" s="171" customFormat="1">
      <c r="A92" s="172"/>
      <c r="B92" s="172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  <row r="93" spans="1:105" s="171" customFormat="1">
      <c r="A93" s="172"/>
      <c r="B93" s="172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spans="1:105">
      <c r="A94" s="172"/>
      <c r="B94" s="172"/>
      <c r="C94" s="170"/>
      <c r="D94" s="170"/>
      <c r="E94" s="170"/>
      <c r="F94" s="170"/>
      <c r="G94" s="170"/>
      <c r="H94" s="170"/>
    </row>
    <row r="95" spans="1:105">
      <c r="A95" s="172"/>
      <c r="B95" s="172"/>
      <c r="C95" s="170"/>
      <c r="D95" s="170"/>
      <c r="E95" s="170"/>
      <c r="F95" s="170"/>
      <c r="G95" s="170"/>
      <c r="H95" s="170"/>
    </row>
    <row r="96" spans="1:105">
      <c r="A96" s="172"/>
      <c r="B96" s="172"/>
      <c r="C96" s="170"/>
      <c r="D96" s="170"/>
      <c r="E96" s="170"/>
      <c r="F96" s="170"/>
      <c r="G96" s="170"/>
      <c r="H96" s="170"/>
    </row>
    <row r="97" spans="1:8">
      <c r="A97" s="172"/>
      <c r="B97" s="172"/>
      <c r="C97" s="170"/>
      <c r="D97" s="170"/>
      <c r="E97" s="170"/>
      <c r="F97" s="170"/>
      <c r="G97" s="170"/>
      <c r="H97" s="170"/>
    </row>
  </sheetData>
  <mergeCells count="402">
    <mergeCell ref="A60:B60"/>
    <mergeCell ref="A62:B62"/>
    <mergeCell ref="C62:D62"/>
    <mergeCell ref="F62:G62"/>
    <mergeCell ref="A74:B74"/>
    <mergeCell ref="C74:D74"/>
    <mergeCell ref="F74:G74"/>
    <mergeCell ref="A76:B76"/>
    <mergeCell ref="C76:D76"/>
    <mergeCell ref="F76:G76"/>
    <mergeCell ref="C60:D60"/>
    <mergeCell ref="F60:G60"/>
    <mergeCell ref="A70:B70"/>
    <mergeCell ref="C70:D70"/>
    <mergeCell ref="F70:G70"/>
    <mergeCell ref="E48:G48"/>
    <mergeCell ref="C40:D40"/>
    <mergeCell ref="F40:G40"/>
    <mergeCell ref="C41:D41"/>
    <mergeCell ref="F41:G41"/>
    <mergeCell ref="C42:D42"/>
    <mergeCell ref="F42:G42"/>
    <mergeCell ref="C43:D43"/>
    <mergeCell ref="F43:G43"/>
    <mergeCell ref="A6:B6"/>
    <mergeCell ref="I6:J6"/>
    <mergeCell ref="K6:L6"/>
    <mergeCell ref="M6:N6"/>
    <mergeCell ref="A1:E2"/>
    <mergeCell ref="E46:G46"/>
    <mergeCell ref="C9:G9"/>
    <mergeCell ref="I9:J9"/>
    <mergeCell ref="K9:L9"/>
    <mergeCell ref="M9:N9"/>
    <mergeCell ref="C14:G14"/>
    <mergeCell ref="I14:J14"/>
    <mergeCell ref="K14:L14"/>
    <mergeCell ref="M14:N14"/>
    <mergeCell ref="C18:G18"/>
    <mergeCell ref="I18:J18"/>
    <mergeCell ref="K18:L18"/>
    <mergeCell ref="M18:N18"/>
    <mergeCell ref="C24:D24"/>
    <mergeCell ref="F24:G24"/>
    <mergeCell ref="I24:J24"/>
    <mergeCell ref="K24:L24"/>
    <mergeCell ref="M24:N24"/>
    <mergeCell ref="C29:D29"/>
    <mergeCell ref="O9:P9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O14:P14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W16:X16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U17:V17"/>
    <mergeCell ref="W17:X17"/>
    <mergeCell ref="F21:G21"/>
    <mergeCell ref="I22:J22"/>
    <mergeCell ref="K22:L22"/>
    <mergeCell ref="M22:N22"/>
    <mergeCell ref="O22:P22"/>
    <mergeCell ref="Q22:R22"/>
    <mergeCell ref="S22:T22"/>
    <mergeCell ref="U22:V22"/>
    <mergeCell ref="S16:T16"/>
    <mergeCell ref="U16:V16"/>
    <mergeCell ref="W18:X18"/>
    <mergeCell ref="C19:G19"/>
    <mergeCell ref="I19:J19"/>
    <mergeCell ref="K19:L19"/>
    <mergeCell ref="M19:N19"/>
    <mergeCell ref="O19:P19"/>
    <mergeCell ref="Q19:R19"/>
    <mergeCell ref="S19:T19"/>
    <mergeCell ref="U19:V19"/>
    <mergeCell ref="W19:X19"/>
    <mergeCell ref="O18:P18"/>
    <mergeCell ref="Q18:R18"/>
    <mergeCell ref="S18:T18"/>
    <mergeCell ref="U18:V18"/>
    <mergeCell ref="W22:X22"/>
    <mergeCell ref="C23:D23"/>
    <mergeCell ref="F23:G23"/>
    <mergeCell ref="I23:J23"/>
    <mergeCell ref="K23:L23"/>
    <mergeCell ref="M23:N23"/>
    <mergeCell ref="O23:P23"/>
    <mergeCell ref="Q23:R23"/>
    <mergeCell ref="S23:T23"/>
    <mergeCell ref="U23:V23"/>
    <mergeCell ref="W23:X23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Q27:R27"/>
    <mergeCell ref="S27:T27"/>
    <mergeCell ref="U27:V27"/>
    <mergeCell ref="W27:X27"/>
    <mergeCell ref="C28:D28"/>
    <mergeCell ref="F28:G28"/>
    <mergeCell ref="I28:J28"/>
    <mergeCell ref="K28:L28"/>
    <mergeCell ref="M28:N28"/>
    <mergeCell ref="O28:P28"/>
    <mergeCell ref="C27:D27"/>
    <mergeCell ref="F27:G27"/>
    <mergeCell ref="I27:J27"/>
    <mergeCell ref="K27:L27"/>
    <mergeCell ref="M27:N27"/>
    <mergeCell ref="O27:P27"/>
    <mergeCell ref="Q28:R28"/>
    <mergeCell ref="S28:T28"/>
    <mergeCell ref="U28:V28"/>
    <mergeCell ref="W28:X28"/>
    <mergeCell ref="F29:G29"/>
    <mergeCell ref="I29:J29"/>
    <mergeCell ref="K29:L29"/>
    <mergeCell ref="M29:N29"/>
    <mergeCell ref="O29:P29"/>
    <mergeCell ref="Q29:R29"/>
    <mergeCell ref="S29:T29"/>
    <mergeCell ref="U29:V29"/>
    <mergeCell ref="W29:X29"/>
    <mergeCell ref="C32:D32"/>
    <mergeCell ref="F32:G32"/>
    <mergeCell ref="Q30:R30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S31:T31"/>
    <mergeCell ref="U31:V31"/>
    <mergeCell ref="C30:D30"/>
    <mergeCell ref="F30:G30"/>
    <mergeCell ref="I30:J30"/>
    <mergeCell ref="K30:L30"/>
    <mergeCell ref="M30:N30"/>
    <mergeCell ref="O30:P30"/>
    <mergeCell ref="W31:X31"/>
    <mergeCell ref="C33:D33"/>
    <mergeCell ref="F33:G33"/>
    <mergeCell ref="C34:D34"/>
    <mergeCell ref="F34:G34"/>
    <mergeCell ref="C35:D35"/>
    <mergeCell ref="F35:G35"/>
    <mergeCell ref="W35:X35"/>
    <mergeCell ref="C36:D36"/>
    <mergeCell ref="F36:G36"/>
    <mergeCell ref="I36:J36"/>
    <mergeCell ref="K36:L36"/>
    <mergeCell ref="M36:N36"/>
    <mergeCell ref="O36:P36"/>
    <mergeCell ref="Q36:R36"/>
    <mergeCell ref="S36:T36"/>
    <mergeCell ref="I35:J35"/>
    <mergeCell ref="K35:L35"/>
    <mergeCell ref="M35:N35"/>
    <mergeCell ref="O35:P35"/>
    <mergeCell ref="Q35:R35"/>
    <mergeCell ref="S35:T35"/>
    <mergeCell ref="U36:V36"/>
    <mergeCell ref="W36:X36"/>
    <mergeCell ref="U35:V35"/>
    <mergeCell ref="C39:D39"/>
    <mergeCell ref="F39:G39"/>
    <mergeCell ref="I39:J39"/>
    <mergeCell ref="K39:L39"/>
    <mergeCell ref="M39:N39"/>
    <mergeCell ref="O39:P39"/>
    <mergeCell ref="C37:D37"/>
    <mergeCell ref="F37:G37"/>
    <mergeCell ref="I37:J37"/>
    <mergeCell ref="K37:L37"/>
    <mergeCell ref="M37:N37"/>
    <mergeCell ref="O37:P37"/>
    <mergeCell ref="Q37:R37"/>
    <mergeCell ref="S37:T37"/>
    <mergeCell ref="W37:X37"/>
    <mergeCell ref="C38:D38"/>
    <mergeCell ref="F38:G38"/>
    <mergeCell ref="E44:G44"/>
    <mergeCell ref="S49:T49"/>
    <mergeCell ref="U49:V49"/>
    <mergeCell ref="W49:X49"/>
    <mergeCell ref="I47:J47"/>
    <mergeCell ref="Q39:R39"/>
    <mergeCell ref="S39:T39"/>
    <mergeCell ref="U39:V39"/>
    <mergeCell ref="W39:X39"/>
    <mergeCell ref="W47:X47"/>
    <mergeCell ref="K47:L47"/>
    <mergeCell ref="M47:N47"/>
    <mergeCell ref="O47:P47"/>
    <mergeCell ref="Q47:R47"/>
    <mergeCell ref="S47:T47"/>
    <mergeCell ref="U47:V47"/>
    <mergeCell ref="Q40:R40"/>
    <mergeCell ref="S40:T40"/>
    <mergeCell ref="Q49:R49"/>
    <mergeCell ref="U42:V42"/>
    <mergeCell ref="C56:D56"/>
    <mergeCell ref="F56:G56"/>
    <mergeCell ref="I56:J56"/>
    <mergeCell ref="K56:L56"/>
    <mergeCell ref="M56:N56"/>
    <mergeCell ref="O56:P56"/>
    <mergeCell ref="I49:J49"/>
    <mergeCell ref="K49:L49"/>
    <mergeCell ref="M49:N49"/>
    <mergeCell ref="O49:P49"/>
    <mergeCell ref="I52:J52"/>
    <mergeCell ref="K52:L52"/>
    <mergeCell ref="M52:N52"/>
    <mergeCell ref="O52:P52"/>
    <mergeCell ref="C50:D50"/>
    <mergeCell ref="F50:G50"/>
    <mergeCell ref="C53:D53"/>
    <mergeCell ref="F53:G53"/>
    <mergeCell ref="I43:J43"/>
    <mergeCell ref="K43:L43"/>
    <mergeCell ref="M43:N43"/>
    <mergeCell ref="C47:D47"/>
    <mergeCell ref="F47:G47"/>
    <mergeCell ref="O43:P43"/>
    <mergeCell ref="W56:X56"/>
    <mergeCell ref="I58:J58"/>
    <mergeCell ref="K58:L58"/>
    <mergeCell ref="M58:N58"/>
    <mergeCell ref="O58:P58"/>
    <mergeCell ref="Q58:R58"/>
    <mergeCell ref="S58:T58"/>
    <mergeCell ref="Q52:R52"/>
    <mergeCell ref="S52:T52"/>
    <mergeCell ref="U52:V52"/>
    <mergeCell ref="W52:X52"/>
    <mergeCell ref="W58:X58"/>
    <mergeCell ref="U58:V58"/>
    <mergeCell ref="Q56:R56"/>
    <mergeCell ref="S56:T56"/>
    <mergeCell ref="U56:V56"/>
    <mergeCell ref="U43:V43"/>
    <mergeCell ref="W43:X43"/>
    <mergeCell ref="Q43:R43"/>
    <mergeCell ref="S43:T43"/>
    <mergeCell ref="I60:J60"/>
    <mergeCell ref="K60:L60"/>
    <mergeCell ref="M60:N60"/>
    <mergeCell ref="O60:P60"/>
    <mergeCell ref="Q60:R60"/>
    <mergeCell ref="S60:T60"/>
    <mergeCell ref="W60:X60"/>
    <mergeCell ref="C64:D64"/>
    <mergeCell ref="F64:G64"/>
    <mergeCell ref="I64:J64"/>
    <mergeCell ref="K64:L64"/>
    <mergeCell ref="M64:N64"/>
    <mergeCell ref="O64:P64"/>
    <mergeCell ref="Q64:R64"/>
    <mergeCell ref="S64:T64"/>
    <mergeCell ref="W64:X64"/>
    <mergeCell ref="U64:V64"/>
    <mergeCell ref="U60:V60"/>
    <mergeCell ref="I66:J66"/>
    <mergeCell ref="K66:L66"/>
    <mergeCell ref="M66:N66"/>
    <mergeCell ref="O66:P66"/>
    <mergeCell ref="Q66:R66"/>
    <mergeCell ref="S66:T66"/>
    <mergeCell ref="U66:V66"/>
    <mergeCell ref="W66:X66"/>
    <mergeCell ref="W68:X68"/>
    <mergeCell ref="I70:J70"/>
    <mergeCell ref="K70:L70"/>
    <mergeCell ref="A68:B68"/>
    <mergeCell ref="C68:D68"/>
    <mergeCell ref="F68:G68"/>
    <mergeCell ref="I68:J68"/>
    <mergeCell ref="K68:L68"/>
    <mergeCell ref="M68:N68"/>
    <mergeCell ref="W72:X72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U70:V70"/>
    <mergeCell ref="W70:X70"/>
    <mergeCell ref="O68:P68"/>
    <mergeCell ref="Q68:R68"/>
    <mergeCell ref="S68:T68"/>
    <mergeCell ref="U68:V68"/>
    <mergeCell ref="R77:V77"/>
    <mergeCell ref="R79:V79"/>
    <mergeCell ref="R81:V81"/>
    <mergeCell ref="R83:V83"/>
    <mergeCell ref="M72:N72"/>
    <mergeCell ref="O72:P72"/>
    <mergeCell ref="Q72:R72"/>
    <mergeCell ref="S72:T72"/>
    <mergeCell ref="U72:V72"/>
    <mergeCell ref="W42:X42"/>
    <mergeCell ref="C22:D22"/>
    <mergeCell ref="F22:G22"/>
    <mergeCell ref="I42:J42"/>
    <mergeCell ref="K42:L42"/>
    <mergeCell ref="M42:N42"/>
    <mergeCell ref="O42:P42"/>
    <mergeCell ref="Q42:R42"/>
    <mergeCell ref="S42:T42"/>
    <mergeCell ref="U40:V40"/>
    <mergeCell ref="W40:X40"/>
    <mergeCell ref="I41:J41"/>
    <mergeCell ref="K41:L41"/>
    <mergeCell ref="M41:N41"/>
    <mergeCell ref="O41:P41"/>
    <mergeCell ref="Q41:R41"/>
    <mergeCell ref="S41:T41"/>
    <mergeCell ref="U41:V41"/>
    <mergeCell ref="W41:X41"/>
    <mergeCell ref="I40:J40"/>
    <mergeCell ref="K40:L40"/>
    <mergeCell ref="M40:N40"/>
    <mergeCell ref="O40:P40"/>
    <mergeCell ref="U37:V37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52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63" t="str">
        <f>'Soumissionnaire A'!A12</f>
        <v>CQ1</v>
      </c>
      <c r="B12" s="268" t="str">
        <f>'Soumissionnaire A'!B12</f>
        <v>Projet de référence du soumissionnaire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63" t="str">
        <f>'Soumissionnaire A'!A13</f>
        <v>CQ2</v>
      </c>
      <c r="B13" s="268" t="str">
        <f>'Soumissionnaire A'!B13</f>
        <v>Chiffre d'affaires annuel du soumissionnaire &gt; double du chiffre d'affaires moyen du marché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63" t="str">
        <f>'Soumissionnaire A'!A14</f>
        <v>CQ3</v>
      </c>
      <c r="B14" s="268" t="str">
        <f>'Soumissionnaire A'!B14</f>
        <v>Certification selon la norme ISO 9001 ou équivalente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63" t="str">
        <f>'Soumissionnaire A'!A15</f>
        <v>CQ4</v>
      </c>
      <c r="B15" s="268" t="str">
        <f>'Soumissionnaire A'!B15</f>
        <v>Objet de référence d'une personne-clé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63" t="str">
        <f>'Soumissionnaire A'!A16</f>
        <v>CQ5</v>
      </c>
      <c r="B16" s="268" t="str">
        <f>'Soumissionnaire A'!B16</f>
        <v>Preuve de la disponibilité des personnes-clés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63" t="str">
        <f>'Soumissionnaire A'!A17</f>
        <v>CQ6</v>
      </c>
      <c r="B17" s="268" t="str">
        <f>'Soumissionnaire A'!B17</f>
        <v>50% des travaux au maximum sont effectués par des sous-traitants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63" t="str">
        <f>'Soumissionnaire A'!A18</f>
        <v>CQ7</v>
      </c>
      <c r="B18" s="268" t="str">
        <f>'Soumissionnaire A'!B18</f>
        <v>xxx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29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3">
        <f>Aperçu!A18</f>
        <v>2.1</v>
      </c>
      <c r="B23" s="264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3">
        <f>Aperçu!A19</f>
        <v>2.2000000000000002</v>
      </c>
      <c r="B24" s="264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3">
        <f>Aperçu!A20</f>
        <v>2.2999999999999998</v>
      </c>
      <c r="B25" s="264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3">
        <f>Aperçu!A21</f>
        <v>2.4</v>
      </c>
      <c r="B26" s="264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3">
        <f>Aperçu!A22</f>
        <v>2.5</v>
      </c>
      <c r="B27" s="264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3">
        <f>Aperçu!A24</f>
        <v>3.1</v>
      </c>
      <c r="B29" s="264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3">
        <f>Aperçu!A25</f>
        <v>3.2</v>
      </c>
      <c r="B30" s="264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3">
        <f>Aperçu!A26</f>
        <v>3.3</v>
      </c>
      <c r="B31" s="264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3">
        <f>Aperçu!A27</f>
        <v>3.4</v>
      </c>
      <c r="B32" s="264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3">
        <f>Aperçu!A28</f>
        <v>3.5</v>
      </c>
      <c r="B33" s="264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3">
        <f>Aperçu!A29</f>
        <v>3.6</v>
      </c>
      <c r="B34" s="264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2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3">
        <f>Aperçu!A31</f>
        <v>4.0999999999999996</v>
      </c>
      <c r="B36" s="264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3">
        <f>Aperçu!A32</f>
        <v>4.2</v>
      </c>
      <c r="B37" s="264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3">
        <f>Aperçu!A33</f>
        <v>4.3</v>
      </c>
      <c r="B38" s="264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3">
        <f>Aperçu!A34</f>
        <v>4.4000000000000004</v>
      </c>
      <c r="B39" s="264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2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3">
        <f>Aperçu!A36</f>
        <v>5.0999999999999996</v>
      </c>
      <c r="B41" s="264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3">
        <f>Aperçu!A37</f>
        <v>5.2</v>
      </c>
      <c r="B42" s="264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3">
        <f>Aperçu!A38</f>
        <v>5.3</v>
      </c>
      <c r="B43" s="264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révisé'!G14</f>
        <v>149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149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s="141" customFormat="1" ht="12.75">
      <c r="A49" s="144"/>
      <c r="B49" s="148"/>
      <c r="C49" s="146"/>
      <c r="D49" s="147"/>
      <c r="E49" s="146"/>
      <c r="F49" s="146"/>
      <c r="G49" s="147"/>
      <c r="H49" s="146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</row>
    <row r="50" spans="1:24" s="49" customFormat="1" ht="12.75">
      <c r="A50" s="142"/>
      <c r="B50" s="143"/>
      <c r="C50" s="373"/>
      <c r="D50" s="373"/>
      <c r="E50" s="181"/>
      <c r="F50" s="373"/>
      <c r="G50" s="373"/>
      <c r="H50" s="181"/>
      <c r="I50" s="146"/>
      <c r="J50" s="147"/>
      <c r="K50" s="146"/>
      <c r="L50" s="147"/>
      <c r="M50" s="146"/>
      <c r="N50" s="147"/>
      <c r="O50" s="146"/>
      <c r="P50" s="147"/>
      <c r="Q50" s="146"/>
      <c r="R50" s="147"/>
      <c r="S50" s="146"/>
      <c r="T50" s="147"/>
      <c r="U50" s="146"/>
      <c r="V50" s="147"/>
      <c r="W50" s="146"/>
      <c r="X50" s="147"/>
    </row>
    <row r="51" spans="1:24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24" s="141" customFormat="1" ht="12.75">
      <c r="A52" s="144"/>
      <c r="B52" s="145"/>
      <c r="C52" s="146"/>
      <c r="D52" s="147"/>
      <c r="E52" s="146"/>
      <c r="F52" s="146"/>
      <c r="G52" s="147"/>
      <c r="H52" s="146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24" s="49" customFormat="1" ht="12.75">
      <c r="A53" s="142"/>
      <c r="B53" s="149"/>
      <c r="C53" s="373"/>
      <c r="D53" s="373"/>
      <c r="E53" s="181"/>
      <c r="F53" s="373"/>
      <c r="G53" s="373"/>
      <c r="H53" s="181"/>
      <c r="I53" s="146"/>
      <c r="J53" s="147"/>
      <c r="K53" s="146"/>
      <c r="L53" s="147"/>
      <c r="M53" s="146"/>
      <c r="N53" s="147"/>
      <c r="O53" s="146"/>
      <c r="P53" s="147"/>
      <c r="Q53" s="146"/>
      <c r="R53" s="147"/>
      <c r="S53" s="146"/>
      <c r="T53" s="147"/>
      <c r="U53" s="146"/>
      <c r="V53" s="147"/>
      <c r="W53" s="146"/>
      <c r="X53" s="147"/>
    </row>
    <row r="54" spans="1:24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24" s="49" customFormat="1" ht="6.75" customHeight="1">
      <c r="A55" s="144"/>
      <c r="B55" s="145"/>
      <c r="C55" s="146"/>
      <c r="D55" s="147"/>
      <c r="E55" s="146"/>
      <c r="F55" s="146"/>
      <c r="G55" s="147"/>
      <c r="H55" s="146"/>
      <c r="I55" s="152"/>
      <c r="J55" s="147"/>
      <c r="K55" s="152"/>
      <c r="L55" s="147"/>
      <c r="M55" s="152"/>
      <c r="N55" s="147"/>
      <c r="O55" s="152"/>
      <c r="P55" s="147"/>
      <c r="Q55" s="152"/>
      <c r="R55" s="147"/>
      <c r="S55" s="152"/>
      <c r="T55" s="147"/>
      <c r="U55" s="152"/>
      <c r="V55" s="147"/>
      <c r="W55" s="152"/>
      <c r="X55" s="147"/>
    </row>
    <row r="56" spans="1:24" s="94" customFormat="1">
      <c r="A56" s="142"/>
      <c r="B56" s="149"/>
      <c r="C56" s="373"/>
      <c r="D56" s="373"/>
      <c r="E56" s="181"/>
      <c r="F56" s="373"/>
      <c r="G56" s="373"/>
      <c r="H56" s="181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</row>
    <row r="57" spans="1:24" s="49" customFormat="1" ht="5.25" customHeight="1">
      <c r="A57" s="144"/>
      <c r="B57" s="145"/>
      <c r="C57" s="146"/>
      <c r="D57" s="147"/>
      <c r="E57" s="146"/>
      <c r="F57" s="146"/>
      <c r="G57" s="147"/>
      <c r="H57" s="146"/>
      <c r="I57" s="154"/>
      <c r="J57" s="155"/>
      <c r="K57" s="154"/>
      <c r="L57" s="155"/>
      <c r="M57" s="154"/>
      <c r="N57" s="155"/>
      <c r="O57" s="154"/>
      <c r="P57" s="155"/>
      <c r="Q57" s="154"/>
      <c r="R57" s="155"/>
      <c r="S57" s="154"/>
      <c r="T57" s="155"/>
      <c r="U57" s="154"/>
      <c r="V57" s="155"/>
      <c r="W57" s="154"/>
      <c r="X57" s="155"/>
    </row>
    <row r="58" spans="1:24" s="94" customFormat="1">
      <c r="A58" s="144"/>
      <c r="B58" s="145"/>
      <c r="C58" s="146"/>
      <c r="D58" s="147"/>
      <c r="E58" s="146"/>
      <c r="F58" s="146"/>
      <c r="G58" s="147"/>
      <c r="H58" s="146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</row>
    <row r="59" spans="1:24" s="49" customFormat="1" ht="12.75">
      <c r="A59" s="150"/>
      <c r="B59" s="151"/>
      <c r="C59" s="152"/>
      <c r="D59" s="147"/>
      <c r="E59" s="152"/>
      <c r="F59" s="152"/>
      <c r="G59" s="147"/>
      <c r="H59" s="152"/>
      <c r="I59" s="154"/>
      <c r="J59" s="155"/>
      <c r="K59" s="154"/>
      <c r="L59" s="155"/>
      <c r="M59" s="154"/>
      <c r="N59" s="155"/>
      <c r="O59" s="154"/>
      <c r="P59" s="155"/>
      <c r="Q59" s="154"/>
      <c r="R59" s="155"/>
      <c r="S59" s="154"/>
      <c r="T59" s="155"/>
      <c r="U59" s="154"/>
      <c r="V59" s="155"/>
      <c r="W59" s="154"/>
      <c r="X59" s="155"/>
    </row>
    <row r="60" spans="1:24" s="49" customFormat="1" ht="12.75">
      <c r="A60" s="374"/>
      <c r="B60" s="374"/>
      <c r="C60" s="375"/>
      <c r="D60" s="375"/>
      <c r="E60" s="182"/>
      <c r="F60" s="375"/>
      <c r="G60" s="375"/>
      <c r="H60" s="182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</row>
    <row r="61" spans="1:24" s="49" customFormat="1" ht="12.75">
      <c r="A61" s="150"/>
      <c r="B61" s="151"/>
      <c r="C61" s="154"/>
      <c r="D61" s="155"/>
      <c r="E61" s="154"/>
      <c r="F61" s="154"/>
      <c r="G61" s="155"/>
      <c r="H61" s="154"/>
      <c r="I61" s="158"/>
      <c r="J61" s="155"/>
      <c r="K61" s="158"/>
      <c r="L61" s="155"/>
      <c r="M61" s="158"/>
      <c r="N61" s="155"/>
      <c r="O61" s="158"/>
      <c r="P61" s="155"/>
      <c r="Q61" s="158"/>
      <c r="R61" s="155"/>
      <c r="S61" s="158"/>
      <c r="T61" s="155"/>
      <c r="U61" s="158"/>
      <c r="V61" s="155"/>
      <c r="W61" s="158"/>
      <c r="X61" s="155"/>
    </row>
    <row r="62" spans="1:24" s="49" customFormat="1" ht="12.75">
      <c r="A62" s="374"/>
      <c r="B62" s="374"/>
      <c r="C62" s="377"/>
      <c r="D62" s="377"/>
      <c r="E62" s="183"/>
      <c r="F62" s="377"/>
      <c r="G62" s="377"/>
      <c r="H62" s="183"/>
      <c r="I62" s="158"/>
      <c r="J62" s="155"/>
      <c r="K62" s="158"/>
      <c r="L62" s="155"/>
      <c r="M62" s="158"/>
      <c r="N62" s="155"/>
      <c r="O62" s="158"/>
      <c r="P62" s="155"/>
      <c r="Q62" s="158"/>
      <c r="R62" s="155"/>
      <c r="S62" s="158"/>
      <c r="T62" s="155"/>
      <c r="U62" s="158"/>
      <c r="V62" s="155"/>
      <c r="W62" s="158"/>
      <c r="X62" s="155"/>
    </row>
    <row r="63" spans="1:24" s="95" customFormat="1" ht="7.5" customHeight="1">
      <c r="A63" s="150"/>
      <c r="B63" s="151"/>
      <c r="C63" s="154"/>
      <c r="D63" s="155"/>
      <c r="E63" s="154"/>
      <c r="F63" s="154"/>
      <c r="G63" s="155"/>
      <c r="H63" s="154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</row>
    <row r="64" spans="1:24" s="94" customFormat="1">
      <c r="A64" s="157"/>
      <c r="B64" s="141"/>
      <c r="C64" s="378"/>
      <c r="D64" s="378"/>
      <c r="E64" s="140"/>
      <c r="F64" s="378"/>
      <c r="G64" s="378"/>
      <c r="H64" s="14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</row>
    <row r="65" spans="1:25" s="95" customFormat="1" ht="7.5" customHeight="1">
      <c r="A65" s="144"/>
      <c r="B65" s="145"/>
      <c r="C65" s="158"/>
      <c r="D65" s="155"/>
      <c r="E65" s="158"/>
      <c r="F65" s="158"/>
      <c r="G65" s="155"/>
      <c r="H65" s="158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</row>
    <row r="66" spans="1:25" s="94" customFormat="1">
      <c r="A66" s="144"/>
      <c r="B66" s="145"/>
      <c r="C66" s="158"/>
      <c r="D66" s="155"/>
      <c r="E66" s="158"/>
      <c r="F66" s="158"/>
      <c r="G66" s="155"/>
      <c r="H66" s="158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</row>
    <row r="67" spans="1:25" s="94" customFormat="1" ht="6" customHeight="1">
      <c r="A67" s="159"/>
      <c r="B67" s="160"/>
      <c r="C67" s="162"/>
      <c r="D67" s="162"/>
      <c r="E67" s="162"/>
      <c r="F67" s="162"/>
      <c r="G67" s="162"/>
      <c r="H67" s="162"/>
      <c r="I67" s="163"/>
      <c r="J67" s="163"/>
      <c r="K67" s="163"/>
      <c r="L67" s="163"/>
      <c r="M67" s="163"/>
      <c r="N67" s="163"/>
      <c r="O67" s="156"/>
      <c r="P67" s="163"/>
      <c r="Q67" s="163"/>
      <c r="R67" s="163"/>
      <c r="S67" s="163"/>
      <c r="T67" s="163"/>
      <c r="U67" s="163"/>
      <c r="V67" s="163"/>
      <c r="W67" s="163"/>
      <c r="X67" s="163"/>
    </row>
    <row r="68" spans="1:25" s="94" customFormat="1">
      <c r="A68" s="379"/>
      <c r="B68" s="379"/>
      <c r="C68" s="380"/>
      <c r="D68" s="380"/>
      <c r="E68" s="184"/>
      <c r="F68" s="380"/>
      <c r="G68" s="380"/>
      <c r="H68" s="184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</row>
    <row r="69" spans="1:25" s="111" customFormat="1" ht="11.45" customHeight="1">
      <c r="A69" s="159"/>
      <c r="B69" s="160"/>
      <c r="C69" s="162"/>
      <c r="D69" s="162"/>
      <c r="E69" s="162"/>
      <c r="F69" s="162"/>
      <c r="G69" s="162"/>
      <c r="H69" s="162"/>
      <c r="I69" s="166"/>
      <c r="J69" s="166"/>
      <c r="K69" s="166"/>
      <c r="L69" s="166"/>
      <c r="M69" s="166"/>
      <c r="N69" s="166"/>
      <c r="O69" s="165"/>
      <c r="P69" s="166"/>
      <c r="Q69" s="166"/>
      <c r="R69" s="166"/>
      <c r="S69" s="166"/>
      <c r="T69" s="166"/>
      <c r="U69" s="166"/>
      <c r="V69" s="166"/>
      <c r="W69" s="166"/>
      <c r="X69" s="166"/>
    </row>
    <row r="70" spans="1:25" s="94" customFormat="1">
      <c r="A70" s="374"/>
      <c r="B70" s="374"/>
      <c r="C70" s="376"/>
      <c r="D70" s="376"/>
      <c r="E70" s="163"/>
      <c r="F70" s="376"/>
      <c r="G70" s="376"/>
      <c r="H70" s="163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</row>
    <row r="71" spans="1:25" s="94" customFormat="1" ht="6" customHeight="1">
      <c r="A71" s="153"/>
      <c r="B71" s="15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56"/>
      <c r="P71" s="163"/>
      <c r="Q71" s="163"/>
      <c r="R71" s="163"/>
      <c r="S71" s="163"/>
      <c r="T71" s="163"/>
      <c r="U71" s="163"/>
      <c r="V71" s="163"/>
      <c r="W71" s="163"/>
      <c r="X71" s="163"/>
    </row>
    <row r="72" spans="1:25" s="94" customFormat="1">
      <c r="A72" s="374"/>
      <c r="B72" s="374"/>
      <c r="C72" s="377"/>
      <c r="D72" s="377"/>
      <c r="E72" s="183"/>
      <c r="F72" s="377"/>
      <c r="G72" s="377"/>
      <c r="H72" s="183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</row>
    <row r="73" spans="1:25" s="111" customFormat="1">
      <c r="A73" s="164"/>
      <c r="B73" s="164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5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5" s="171" customFormat="1">
      <c r="A74" s="374"/>
      <c r="B74" s="374"/>
      <c r="C74" s="376"/>
      <c r="D74" s="376"/>
      <c r="E74" s="163"/>
      <c r="F74" s="376"/>
      <c r="G74" s="376"/>
      <c r="H74" s="163"/>
      <c r="I74" s="169"/>
      <c r="J74" s="169"/>
      <c r="K74" s="169"/>
      <c r="L74" s="169"/>
      <c r="M74" s="169"/>
      <c r="N74" s="169"/>
      <c r="O74" s="170"/>
      <c r="P74" s="170"/>
      <c r="Q74" s="170"/>
      <c r="R74" s="170"/>
      <c r="S74" s="170"/>
      <c r="T74" s="170"/>
      <c r="U74" s="61"/>
      <c r="V74" s="61"/>
      <c r="W74" s="61"/>
      <c r="X74" s="61"/>
      <c r="Y74" s="61"/>
    </row>
    <row r="75" spans="1:25" s="171" customFormat="1">
      <c r="A75" s="153"/>
      <c r="B75" s="153"/>
      <c r="C75" s="163"/>
      <c r="D75" s="163"/>
      <c r="E75" s="163"/>
      <c r="F75" s="163"/>
      <c r="G75" s="163"/>
      <c r="H75" s="163"/>
      <c r="I75" s="61"/>
      <c r="J75" s="61"/>
      <c r="K75" s="61"/>
      <c r="L75" s="61"/>
      <c r="M75" s="61"/>
      <c r="N75" s="61"/>
      <c r="O75" s="170"/>
      <c r="P75" s="170"/>
      <c r="Q75" s="170"/>
      <c r="R75" s="170"/>
      <c r="S75" s="170"/>
      <c r="T75" s="170"/>
      <c r="U75" s="61"/>
      <c r="V75" s="61"/>
      <c r="W75" s="61"/>
      <c r="X75" s="61"/>
      <c r="Y75" s="61"/>
    </row>
    <row r="76" spans="1:25" s="171" customFormat="1">
      <c r="A76" s="374"/>
      <c r="B76" s="374"/>
      <c r="C76" s="377"/>
      <c r="D76" s="377"/>
      <c r="E76" s="183"/>
      <c r="F76" s="377"/>
      <c r="G76" s="377"/>
      <c r="H76" s="183"/>
      <c r="I76" s="61"/>
      <c r="J76" s="61"/>
      <c r="K76" s="61"/>
      <c r="L76" s="61"/>
      <c r="M76" s="61"/>
      <c r="N76" s="61"/>
      <c r="O76" s="170"/>
      <c r="P76" s="170"/>
      <c r="Q76" s="170"/>
      <c r="R76" s="170"/>
      <c r="S76" s="170"/>
      <c r="T76" s="170"/>
      <c r="U76" s="61"/>
      <c r="V76" s="61"/>
      <c r="W76" s="61"/>
      <c r="X76" s="61"/>
      <c r="Y76" s="61"/>
    </row>
    <row r="77" spans="1:25" s="171" customFormat="1" ht="15">
      <c r="A77" s="164"/>
      <c r="B77" s="164"/>
      <c r="C77" s="166"/>
      <c r="D77" s="166"/>
      <c r="E77" s="166"/>
      <c r="F77" s="166"/>
      <c r="G77" s="166"/>
      <c r="H77" s="166"/>
      <c r="I77" s="61"/>
      <c r="J77" s="61"/>
      <c r="K77" s="61"/>
      <c r="L77" s="61"/>
      <c r="M77" s="61"/>
      <c r="N77" s="61"/>
      <c r="O77" s="170"/>
      <c r="P77" s="170"/>
      <c r="Q77" s="170"/>
      <c r="R77" s="381"/>
      <c r="S77" s="381"/>
      <c r="T77" s="381"/>
      <c r="U77" s="381"/>
      <c r="V77" s="381"/>
      <c r="W77" s="61"/>
      <c r="X77" s="61"/>
      <c r="Y77" s="61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 ht="15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381"/>
      <c r="S79" s="382"/>
      <c r="T79" s="382"/>
      <c r="U79" s="382"/>
      <c r="V79" s="382"/>
      <c r="W79" s="61"/>
      <c r="X79" s="61"/>
      <c r="Y79" s="61"/>
    </row>
    <row r="80" spans="1:25" s="171" customFormat="1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170"/>
      <c r="S80" s="170"/>
      <c r="T80" s="170"/>
      <c r="U80" s="61"/>
      <c r="V80" s="61"/>
      <c r="W80" s="61"/>
      <c r="X80" s="61"/>
      <c r="Y80" s="61"/>
    </row>
    <row r="81" spans="1:105" s="171" customFormat="1" ht="15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381"/>
      <c r="S81" s="382"/>
      <c r="T81" s="382"/>
      <c r="U81" s="382"/>
      <c r="V81" s="382"/>
      <c r="W81" s="61"/>
      <c r="X81" s="61"/>
      <c r="Y81" s="61"/>
    </row>
    <row r="82" spans="1:105" s="171" customFormat="1">
      <c r="A82" s="167"/>
      <c r="B82" s="167"/>
      <c r="C82" s="61"/>
      <c r="D82" s="61"/>
      <c r="E82" s="61"/>
      <c r="F82" s="61"/>
      <c r="G82" s="61"/>
      <c r="H82" s="61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spans="1:105" s="171" customFormat="1" ht="15">
      <c r="A83" s="167"/>
      <c r="B83" s="167"/>
      <c r="C83" s="61"/>
      <c r="D83" s="61"/>
      <c r="E83" s="61"/>
      <c r="F83" s="61"/>
      <c r="G83" s="61"/>
      <c r="H83" s="61"/>
      <c r="I83" s="170"/>
      <c r="J83" s="170"/>
      <c r="K83" s="170"/>
      <c r="L83" s="170"/>
      <c r="M83" s="170"/>
      <c r="N83" s="170"/>
      <c r="O83" s="170"/>
      <c r="P83" s="170"/>
      <c r="Q83" s="170"/>
      <c r="R83" s="381"/>
      <c r="S83" s="382"/>
      <c r="T83" s="382"/>
      <c r="U83" s="382"/>
      <c r="V83" s="382"/>
      <c r="W83" s="61"/>
      <c r="X83" s="61"/>
      <c r="Y83" s="170"/>
    </row>
    <row r="84" spans="1:105" s="171" customFormat="1">
      <c r="A84" s="167"/>
      <c r="B84" s="167"/>
      <c r="C84" s="61"/>
      <c r="D84" s="61"/>
      <c r="E84" s="61"/>
      <c r="F84" s="61"/>
      <c r="G84" s="61"/>
      <c r="H84" s="61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61"/>
      <c r="X84" s="61"/>
      <c r="Y84" s="170"/>
    </row>
    <row r="85" spans="1:105" s="171" customFormat="1">
      <c r="A85" s="167"/>
      <c r="B85" s="167"/>
      <c r="C85" s="61"/>
      <c r="D85" s="61"/>
      <c r="E85" s="61"/>
      <c r="F85" s="61"/>
      <c r="G85" s="61"/>
      <c r="H85" s="61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61"/>
      <c r="V85" s="61"/>
      <c r="W85" s="61"/>
      <c r="X85" s="61"/>
      <c r="Y85" s="170"/>
    </row>
    <row r="86" spans="1:105" s="171" customFormat="1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61"/>
      <c r="V86" s="61"/>
      <c r="W86" s="61"/>
      <c r="X86" s="61"/>
      <c r="Y86" s="170"/>
    </row>
    <row r="87" spans="1:105" s="170" customFormat="1">
      <c r="A87" s="172"/>
      <c r="B87" s="172"/>
      <c r="U87" s="61"/>
      <c r="V87" s="61"/>
      <c r="W87" s="61"/>
      <c r="X87" s="6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171"/>
      <c r="CM87" s="171"/>
      <c r="CN87" s="171"/>
      <c r="CO87" s="171"/>
      <c r="CP87" s="171"/>
      <c r="CQ87" s="171"/>
      <c r="CR87" s="171"/>
      <c r="CS87" s="171"/>
      <c r="CT87" s="171"/>
      <c r="CU87" s="171"/>
      <c r="CV87" s="171"/>
      <c r="CW87" s="171"/>
      <c r="CX87" s="171"/>
      <c r="CY87" s="171"/>
      <c r="CZ87" s="171"/>
      <c r="DA87" s="171"/>
    </row>
    <row r="88" spans="1:105" s="170" customFormat="1">
      <c r="A88" s="172"/>
      <c r="B88" s="167"/>
      <c r="C88" s="61"/>
      <c r="D88" s="61"/>
      <c r="E88" s="61"/>
      <c r="F88" s="61"/>
      <c r="G88" s="61"/>
      <c r="H88" s="61"/>
      <c r="U88" s="61"/>
      <c r="V88" s="61"/>
      <c r="W88" s="61"/>
      <c r="X88" s="6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1"/>
      <c r="BY88" s="171"/>
      <c r="BZ88" s="171"/>
      <c r="CA88" s="171"/>
      <c r="CB88" s="171"/>
      <c r="CC88" s="171"/>
      <c r="CD88" s="171"/>
      <c r="CE88" s="171"/>
      <c r="CF88" s="171"/>
      <c r="CG88" s="171"/>
      <c r="CH88" s="171"/>
      <c r="CI88" s="171"/>
      <c r="CJ88" s="171"/>
      <c r="CK88" s="171"/>
      <c r="CL88" s="171"/>
      <c r="CM88" s="171"/>
      <c r="CN88" s="171"/>
      <c r="CO88" s="171"/>
      <c r="CP88" s="171"/>
      <c r="CQ88" s="171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</row>
    <row r="89" spans="1:105" s="170" customFormat="1">
      <c r="A89" s="172"/>
      <c r="B89" s="172"/>
      <c r="U89" s="61"/>
      <c r="V89" s="61"/>
      <c r="W89" s="61"/>
      <c r="X89" s="6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</row>
    <row r="90" spans="1:105" s="171" customFormat="1">
      <c r="A90" s="172"/>
      <c r="B90" s="172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</row>
    <row r="91" spans="1:105" s="171" customFormat="1">
      <c r="A91" s="172"/>
      <c r="B91" s="173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</row>
    <row r="92" spans="1:105" s="171" customFormat="1">
      <c r="A92" s="172"/>
      <c r="B92" s="172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  <row r="93" spans="1:105" s="171" customFormat="1">
      <c r="A93" s="172"/>
      <c r="B93" s="172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spans="1:105">
      <c r="A94" s="172"/>
      <c r="B94" s="172"/>
      <c r="C94" s="170"/>
      <c r="D94" s="170"/>
      <c r="E94" s="170"/>
      <c r="F94" s="170"/>
      <c r="G94" s="170"/>
      <c r="H94" s="170"/>
    </row>
    <row r="95" spans="1:105">
      <c r="A95" s="172"/>
      <c r="B95" s="172"/>
      <c r="C95" s="170"/>
      <c r="D95" s="170"/>
      <c r="E95" s="170"/>
      <c r="F95" s="170"/>
      <c r="G95" s="170"/>
      <c r="H95" s="170"/>
    </row>
    <row r="96" spans="1:105">
      <c r="A96" s="172"/>
      <c r="B96" s="172"/>
      <c r="C96" s="170"/>
      <c r="D96" s="170"/>
      <c r="E96" s="170"/>
      <c r="F96" s="170"/>
      <c r="G96" s="170"/>
      <c r="H96" s="170"/>
    </row>
    <row r="97" spans="1:8">
      <c r="A97" s="172"/>
      <c r="B97" s="172"/>
      <c r="C97" s="170"/>
      <c r="D97" s="170"/>
      <c r="E97" s="170"/>
      <c r="F97" s="170"/>
      <c r="G97" s="170"/>
      <c r="H97" s="170"/>
    </row>
  </sheetData>
  <mergeCells count="402"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I41:J41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0:J40"/>
    <mergeCell ref="K40:L40"/>
    <mergeCell ref="M40:N40"/>
    <mergeCell ref="O40:P40"/>
    <mergeCell ref="I42:J42"/>
    <mergeCell ref="K42:L42"/>
    <mergeCell ref="M42:N42"/>
    <mergeCell ref="O42:P42"/>
    <mergeCell ref="U43:V43"/>
    <mergeCell ref="W43:X43"/>
    <mergeCell ref="S49:T49"/>
    <mergeCell ref="U49:V49"/>
    <mergeCell ref="W49:X49"/>
    <mergeCell ref="S40:T40"/>
    <mergeCell ref="U42:V42"/>
    <mergeCell ref="W42:X42"/>
    <mergeCell ref="Q42:R42"/>
    <mergeCell ref="S42:T42"/>
    <mergeCell ref="U40:V40"/>
    <mergeCell ref="W40:X40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A70:B70"/>
    <mergeCell ref="C70:D70"/>
    <mergeCell ref="F70:G70"/>
    <mergeCell ref="I70:J70"/>
    <mergeCell ref="K70:L70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K41:L41"/>
    <mergeCell ref="M41:N41"/>
    <mergeCell ref="O41:P41"/>
    <mergeCell ref="Q41:R41"/>
    <mergeCell ref="S41:T41"/>
    <mergeCell ref="U41:V41"/>
    <mergeCell ref="W41:X41"/>
    <mergeCell ref="Q40:R40"/>
    <mergeCell ref="R77:V77"/>
    <mergeCell ref="U70:V70"/>
    <mergeCell ref="W70:X70"/>
    <mergeCell ref="O68:P68"/>
    <mergeCell ref="Q68:R68"/>
    <mergeCell ref="S68:T68"/>
    <mergeCell ref="U68:V68"/>
    <mergeCell ref="W68:X68"/>
    <mergeCell ref="Q52:R52"/>
    <mergeCell ref="S52:T52"/>
    <mergeCell ref="U52:V52"/>
    <mergeCell ref="W52:X52"/>
    <mergeCell ref="W56:X56"/>
    <mergeCell ref="Q49:R49"/>
    <mergeCell ref="Q43:R43"/>
    <mergeCell ref="S43:T43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53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63" t="str">
        <f>'Soumissionnaire A'!A12</f>
        <v>CQ1</v>
      </c>
      <c r="B12" s="268" t="str">
        <f>'Soumissionnaire A'!B12</f>
        <v>Projet de référence du soumissionnaire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63" t="str">
        <f>'Soumissionnaire A'!A13</f>
        <v>CQ2</v>
      </c>
      <c r="B13" s="268" t="str">
        <f>'Soumissionnaire A'!B13</f>
        <v>Chiffre d'affaires annuel du soumissionnaire &gt; double du chiffre d'affaires moyen du marché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63" t="str">
        <f>'Soumissionnaire A'!A14</f>
        <v>CQ3</v>
      </c>
      <c r="B14" s="268" t="str">
        <f>'Soumissionnaire A'!B14</f>
        <v>Certification selon la norme ISO 9001 ou équivalente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63" t="str">
        <f>'Soumissionnaire A'!A15</f>
        <v>CQ4</v>
      </c>
      <c r="B15" s="268" t="str">
        <f>'Soumissionnaire A'!B15</f>
        <v>Objet de référence d'une personne-clé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63" t="str">
        <f>'Soumissionnaire A'!A16</f>
        <v>CQ5</v>
      </c>
      <c r="B16" s="268" t="str">
        <f>'Soumissionnaire A'!B16</f>
        <v>Preuve de la disponibilité des personnes-clés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63" t="str">
        <f>'Soumissionnaire A'!A17</f>
        <v>CQ6</v>
      </c>
      <c r="B17" s="268" t="str">
        <f>'Soumissionnaire A'!B17</f>
        <v>50% des travaux au maximum sont effectués par des sous-traitants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63" t="str">
        <f>'Soumissionnaire A'!A18</f>
        <v>CQ7</v>
      </c>
      <c r="B18" s="268" t="str">
        <f>'Soumissionnaire A'!B18</f>
        <v>xxx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29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9">
        <f>Aperçu!A18</f>
        <v>2.1</v>
      </c>
      <c r="B23" s="264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9">
        <f>Aperçu!A19</f>
        <v>2.2000000000000002</v>
      </c>
      <c r="B24" s="264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9">
        <f>Aperçu!A20</f>
        <v>2.2999999999999998</v>
      </c>
      <c r="B25" s="264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9">
        <f>Aperçu!A21</f>
        <v>2.4</v>
      </c>
      <c r="B26" s="264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9">
        <f>Aperçu!A22</f>
        <v>2.5</v>
      </c>
      <c r="B27" s="264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9">
        <f>Aperçu!A24</f>
        <v>3.1</v>
      </c>
      <c r="B29" s="264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9">
        <f>Aperçu!A25</f>
        <v>3.2</v>
      </c>
      <c r="B30" s="264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9">
        <f>Aperçu!A26</f>
        <v>3.3</v>
      </c>
      <c r="B31" s="264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9">
        <f>Aperçu!A27</f>
        <v>3.4</v>
      </c>
      <c r="B32" s="264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9">
        <f>Aperçu!A28</f>
        <v>3.5</v>
      </c>
      <c r="B33" s="264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9">
        <f>Aperçu!A29</f>
        <v>3.6</v>
      </c>
      <c r="B34" s="264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2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9">
        <f>Aperçu!A31</f>
        <v>4.0999999999999996</v>
      </c>
      <c r="B36" s="264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9">
        <f>Aperçu!A32</f>
        <v>4.2</v>
      </c>
      <c r="B37" s="264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9">
        <f>Aperçu!A33</f>
        <v>4.3</v>
      </c>
      <c r="B38" s="264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9">
        <f>Aperçu!A34</f>
        <v>4.4000000000000004</v>
      </c>
      <c r="B39" s="264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2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9">
        <f>Aperçu!A36</f>
        <v>5.0999999999999996</v>
      </c>
      <c r="B41" s="264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9">
        <f>Aperçu!A37</f>
        <v>5.2</v>
      </c>
      <c r="B42" s="264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9">
        <f>Aperçu!A38</f>
        <v>5.3</v>
      </c>
      <c r="B43" s="264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révisé'!G15</f>
        <v>146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146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s="141" customFormat="1" ht="12.75">
      <c r="A49" s="144"/>
      <c r="B49" s="148"/>
      <c r="C49" s="146"/>
      <c r="D49" s="147"/>
      <c r="E49" s="146"/>
      <c r="F49" s="146"/>
      <c r="G49" s="147"/>
      <c r="H49" s="146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</row>
    <row r="50" spans="1:24" s="49" customFormat="1" ht="12.75">
      <c r="A50" s="142"/>
      <c r="B50" s="143"/>
      <c r="C50" s="373"/>
      <c r="D50" s="373"/>
      <c r="E50" s="181"/>
      <c r="F50" s="373"/>
      <c r="G50" s="373"/>
      <c r="H50" s="181"/>
      <c r="I50" s="146"/>
      <c r="J50" s="147"/>
      <c r="K50" s="146"/>
      <c r="L50" s="147"/>
      <c r="M50" s="146"/>
      <c r="N50" s="147"/>
      <c r="O50" s="146"/>
      <c r="P50" s="147"/>
      <c r="Q50" s="146"/>
      <c r="R50" s="147"/>
      <c r="S50" s="146"/>
      <c r="T50" s="147"/>
      <c r="U50" s="146"/>
      <c r="V50" s="147"/>
      <c r="W50" s="146"/>
      <c r="X50" s="147"/>
    </row>
    <row r="51" spans="1:24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24" s="141" customFormat="1" ht="12.75">
      <c r="A52" s="144"/>
      <c r="B52" s="145"/>
      <c r="C52" s="146"/>
      <c r="D52" s="147"/>
      <c r="E52" s="146"/>
      <c r="F52" s="146"/>
      <c r="G52" s="147"/>
      <c r="H52" s="146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24" s="49" customFormat="1" ht="12.75">
      <c r="A53" s="142"/>
      <c r="B53" s="149"/>
      <c r="C53" s="373"/>
      <c r="D53" s="373"/>
      <c r="E53" s="181"/>
      <c r="F53" s="373"/>
      <c r="G53" s="373"/>
      <c r="H53" s="181"/>
      <c r="I53" s="146"/>
      <c r="J53" s="147"/>
      <c r="K53" s="146"/>
      <c r="L53" s="147"/>
      <c r="M53" s="146"/>
      <c r="N53" s="147"/>
      <c r="O53" s="146"/>
      <c r="P53" s="147"/>
      <c r="Q53" s="146"/>
      <c r="R53" s="147"/>
      <c r="S53" s="146"/>
      <c r="T53" s="147"/>
      <c r="U53" s="146"/>
      <c r="V53" s="147"/>
      <c r="W53" s="146"/>
      <c r="X53" s="147"/>
    </row>
    <row r="54" spans="1:24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24" s="49" customFormat="1" ht="6.75" customHeight="1">
      <c r="A55" s="144"/>
      <c r="B55" s="145"/>
      <c r="C55" s="146"/>
      <c r="D55" s="147"/>
      <c r="E55" s="146"/>
      <c r="F55" s="146"/>
      <c r="G55" s="147"/>
      <c r="H55" s="146"/>
      <c r="I55" s="152"/>
      <c r="J55" s="147"/>
      <c r="K55" s="152"/>
      <c r="L55" s="147"/>
      <c r="M55" s="152"/>
      <c r="N55" s="147"/>
      <c r="O55" s="152"/>
      <c r="P55" s="147"/>
      <c r="Q55" s="152"/>
      <c r="R55" s="147"/>
      <c r="S55" s="152"/>
      <c r="T55" s="147"/>
      <c r="U55" s="152"/>
      <c r="V55" s="147"/>
      <c r="W55" s="152"/>
      <c r="X55" s="147"/>
    </row>
    <row r="56" spans="1:24" s="94" customFormat="1">
      <c r="A56" s="142"/>
      <c r="B56" s="149"/>
      <c r="C56" s="373"/>
      <c r="D56" s="373"/>
      <c r="E56" s="181"/>
      <c r="F56" s="373"/>
      <c r="G56" s="373"/>
      <c r="H56" s="181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</row>
    <row r="57" spans="1:24" s="49" customFormat="1" ht="5.25" customHeight="1">
      <c r="A57" s="144"/>
      <c r="B57" s="145"/>
      <c r="C57" s="146"/>
      <c r="D57" s="147"/>
      <c r="E57" s="146"/>
      <c r="F57" s="146"/>
      <c r="G57" s="147"/>
      <c r="H57" s="146"/>
      <c r="I57" s="154"/>
      <c r="J57" s="155"/>
      <c r="K57" s="154"/>
      <c r="L57" s="155"/>
      <c r="M57" s="154"/>
      <c r="N57" s="155"/>
      <c r="O57" s="154"/>
      <c r="P57" s="155"/>
      <c r="Q57" s="154"/>
      <c r="R57" s="155"/>
      <c r="S57" s="154"/>
      <c r="T57" s="155"/>
      <c r="U57" s="154"/>
      <c r="V57" s="155"/>
      <c r="W57" s="154"/>
      <c r="X57" s="155"/>
    </row>
    <row r="58" spans="1:24" s="94" customFormat="1">
      <c r="A58" s="144"/>
      <c r="B58" s="145"/>
      <c r="C58" s="146"/>
      <c r="D58" s="147"/>
      <c r="E58" s="146"/>
      <c r="F58" s="146"/>
      <c r="G58" s="147"/>
      <c r="H58" s="146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</row>
    <row r="59" spans="1:24" s="49" customFormat="1" ht="12.75">
      <c r="A59" s="150"/>
      <c r="B59" s="151"/>
      <c r="C59" s="152"/>
      <c r="D59" s="147"/>
      <c r="E59" s="152"/>
      <c r="F59" s="152"/>
      <c r="G59" s="147"/>
      <c r="H59" s="152"/>
      <c r="I59" s="154"/>
      <c r="J59" s="155"/>
      <c r="K59" s="154"/>
      <c r="L59" s="155"/>
      <c r="M59" s="154"/>
      <c r="N59" s="155"/>
      <c r="O59" s="154"/>
      <c r="P59" s="155"/>
      <c r="Q59" s="154"/>
      <c r="R59" s="155"/>
      <c r="S59" s="154"/>
      <c r="T59" s="155"/>
      <c r="U59" s="154"/>
      <c r="V59" s="155"/>
      <c r="W59" s="154"/>
      <c r="X59" s="155"/>
    </row>
    <row r="60" spans="1:24" s="49" customFormat="1" ht="12.75">
      <c r="A60" s="374"/>
      <c r="B60" s="374"/>
      <c r="C60" s="375"/>
      <c r="D60" s="375"/>
      <c r="E60" s="182"/>
      <c r="F60" s="375"/>
      <c r="G60" s="375"/>
      <c r="H60" s="182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</row>
    <row r="61" spans="1:24" s="49" customFormat="1" ht="12.75">
      <c r="A61" s="150"/>
      <c r="B61" s="151"/>
      <c r="C61" s="154"/>
      <c r="D61" s="155"/>
      <c r="E61" s="154"/>
      <c r="F61" s="154"/>
      <c r="G61" s="155"/>
      <c r="H61" s="154"/>
      <c r="I61" s="158"/>
      <c r="J61" s="155"/>
      <c r="K61" s="158"/>
      <c r="L61" s="155"/>
      <c r="M61" s="158"/>
      <c r="N61" s="155"/>
      <c r="O61" s="158"/>
      <c r="P61" s="155"/>
      <c r="Q61" s="158"/>
      <c r="R61" s="155"/>
      <c r="S61" s="158"/>
      <c r="T61" s="155"/>
      <c r="U61" s="158"/>
      <c r="V61" s="155"/>
      <c r="W61" s="158"/>
      <c r="X61" s="155"/>
    </row>
    <row r="62" spans="1:24" s="49" customFormat="1" ht="12.75">
      <c r="A62" s="374"/>
      <c r="B62" s="374"/>
      <c r="C62" s="377"/>
      <c r="D62" s="377"/>
      <c r="E62" s="183"/>
      <c r="F62" s="377"/>
      <c r="G62" s="377"/>
      <c r="H62" s="183"/>
      <c r="I62" s="158"/>
      <c r="J62" s="155"/>
      <c r="K62" s="158"/>
      <c r="L62" s="155"/>
      <c r="M62" s="158"/>
      <c r="N62" s="155"/>
      <c r="O62" s="158"/>
      <c r="P62" s="155"/>
      <c r="Q62" s="158"/>
      <c r="R62" s="155"/>
      <c r="S62" s="158"/>
      <c r="T62" s="155"/>
      <c r="U62" s="158"/>
      <c r="V62" s="155"/>
      <c r="W62" s="158"/>
      <c r="X62" s="155"/>
    </row>
    <row r="63" spans="1:24" s="95" customFormat="1" ht="7.5" customHeight="1">
      <c r="A63" s="150"/>
      <c r="B63" s="151"/>
      <c r="C63" s="154"/>
      <c r="D63" s="155"/>
      <c r="E63" s="154"/>
      <c r="F63" s="154"/>
      <c r="G63" s="155"/>
      <c r="H63" s="154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</row>
    <row r="64" spans="1:24" s="94" customFormat="1">
      <c r="A64" s="157"/>
      <c r="B64" s="141"/>
      <c r="C64" s="378"/>
      <c r="D64" s="378"/>
      <c r="E64" s="140"/>
      <c r="F64" s="378"/>
      <c r="G64" s="378"/>
      <c r="H64" s="14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</row>
    <row r="65" spans="1:25" s="95" customFormat="1" ht="7.5" customHeight="1">
      <c r="A65" s="144"/>
      <c r="B65" s="145"/>
      <c r="C65" s="158"/>
      <c r="D65" s="155"/>
      <c r="E65" s="158"/>
      <c r="F65" s="158"/>
      <c r="G65" s="155"/>
      <c r="H65" s="158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</row>
    <row r="66" spans="1:25" s="94" customFormat="1">
      <c r="A66" s="144"/>
      <c r="B66" s="145"/>
      <c r="C66" s="158"/>
      <c r="D66" s="155"/>
      <c r="E66" s="158"/>
      <c r="F66" s="158"/>
      <c r="G66" s="155"/>
      <c r="H66" s="158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</row>
    <row r="67" spans="1:25" s="94" customFormat="1" ht="6" customHeight="1">
      <c r="A67" s="159"/>
      <c r="B67" s="160"/>
      <c r="C67" s="162"/>
      <c r="D67" s="162"/>
      <c r="E67" s="162"/>
      <c r="F67" s="162"/>
      <c r="G67" s="162"/>
      <c r="H67" s="162"/>
      <c r="I67" s="163"/>
      <c r="J67" s="163"/>
      <c r="K67" s="163"/>
      <c r="L67" s="163"/>
      <c r="M67" s="163"/>
      <c r="N67" s="163"/>
      <c r="O67" s="156"/>
      <c r="P67" s="163"/>
      <c r="Q67" s="163"/>
      <c r="R67" s="163"/>
      <c r="S67" s="163"/>
      <c r="T67" s="163"/>
      <c r="U67" s="163"/>
      <c r="V67" s="163"/>
      <c r="W67" s="163"/>
      <c r="X67" s="163"/>
    </row>
    <row r="68" spans="1:25" s="94" customFormat="1">
      <c r="A68" s="379"/>
      <c r="B68" s="379"/>
      <c r="C68" s="380"/>
      <c r="D68" s="380"/>
      <c r="E68" s="184"/>
      <c r="F68" s="380"/>
      <c r="G68" s="380"/>
      <c r="H68" s="184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</row>
    <row r="69" spans="1:25" s="111" customFormat="1" ht="11.45" customHeight="1">
      <c r="A69" s="159"/>
      <c r="B69" s="160"/>
      <c r="C69" s="162"/>
      <c r="D69" s="162"/>
      <c r="E69" s="162"/>
      <c r="F69" s="162"/>
      <c r="G69" s="162"/>
      <c r="H69" s="162"/>
      <c r="I69" s="166"/>
      <c r="J69" s="166"/>
      <c r="K69" s="166"/>
      <c r="L69" s="166"/>
      <c r="M69" s="166"/>
      <c r="N69" s="166"/>
      <c r="O69" s="165"/>
      <c r="P69" s="166"/>
      <c r="Q69" s="166"/>
      <c r="R69" s="166"/>
      <c r="S69" s="166"/>
      <c r="T69" s="166"/>
      <c r="U69" s="166"/>
      <c r="V69" s="166"/>
      <c r="W69" s="166"/>
      <c r="X69" s="166"/>
    </row>
    <row r="70" spans="1:25" s="94" customFormat="1">
      <c r="A70" s="374"/>
      <c r="B70" s="374"/>
      <c r="C70" s="376"/>
      <c r="D70" s="376"/>
      <c r="E70" s="163"/>
      <c r="F70" s="376"/>
      <c r="G70" s="376"/>
      <c r="H70" s="163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</row>
    <row r="71" spans="1:25" s="94" customFormat="1" ht="6" customHeight="1">
      <c r="A71" s="153"/>
      <c r="B71" s="15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56"/>
      <c r="P71" s="163"/>
      <c r="Q71" s="163"/>
      <c r="R71" s="163"/>
      <c r="S71" s="163"/>
      <c r="T71" s="163"/>
      <c r="U71" s="163"/>
      <c r="V71" s="163"/>
      <c r="W71" s="163"/>
      <c r="X71" s="163"/>
    </row>
    <row r="72" spans="1:25" s="94" customFormat="1">
      <c r="A72" s="374"/>
      <c r="B72" s="374"/>
      <c r="C72" s="377"/>
      <c r="D72" s="377"/>
      <c r="E72" s="183"/>
      <c r="F72" s="377"/>
      <c r="G72" s="377"/>
      <c r="H72" s="183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</row>
    <row r="73" spans="1:25" s="111" customFormat="1">
      <c r="A73" s="164"/>
      <c r="B73" s="164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5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5" s="171" customFormat="1">
      <c r="A74" s="374"/>
      <c r="B74" s="374"/>
      <c r="C74" s="376"/>
      <c r="D74" s="376"/>
      <c r="E74" s="163"/>
      <c r="F74" s="376"/>
      <c r="G74" s="376"/>
      <c r="H74" s="163"/>
      <c r="I74" s="169"/>
      <c r="J74" s="169"/>
      <c r="K74" s="169"/>
      <c r="L74" s="169"/>
      <c r="M74" s="169"/>
      <c r="N74" s="169"/>
      <c r="O74" s="170"/>
      <c r="P74" s="170"/>
      <c r="Q74" s="170"/>
      <c r="R74" s="170"/>
      <c r="S74" s="170"/>
      <c r="T74" s="170"/>
      <c r="U74" s="61"/>
      <c r="V74" s="61"/>
      <c r="W74" s="61"/>
      <c r="X74" s="61"/>
      <c r="Y74" s="61"/>
    </row>
    <row r="75" spans="1:25" s="171" customFormat="1">
      <c r="A75" s="153"/>
      <c r="B75" s="153"/>
      <c r="C75" s="163"/>
      <c r="D75" s="163"/>
      <c r="E75" s="163"/>
      <c r="F75" s="163"/>
      <c r="G75" s="163"/>
      <c r="H75" s="163"/>
      <c r="I75" s="61"/>
      <c r="J75" s="61"/>
      <c r="K75" s="61"/>
      <c r="L75" s="61"/>
      <c r="M75" s="61"/>
      <c r="N75" s="61"/>
      <c r="O75" s="170"/>
      <c r="P75" s="170"/>
      <c r="Q75" s="170"/>
      <c r="R75" s="170"/>
      <c r="S75" s="170"/>
      <c r="T75" s="170"/>
      <c r="U75" s="61"/>
      <c r="V75" s="61"/>
      <c r="W75" s="61"/>
      <c r="X75" s="61"/>
      <c r="Y75" s="61"/>
    </row>
    <row r="76" spans="1:25" s="171" customFormat="1">
      <c r="A76" s="374"/>
      <c r="B76" s="374"/>
      <c r="C76" s="377"/>
      <c r="D76" s="377"/>
      <c r="E76" s="183"/>
      <c r="F76" s="377"/>
      <c r="G76" s="377"/>
      <c r="H76" s="183"/>
      <c r="I76" s="61"/>
      <c r="J76" s="61"/>
      <c r="K76" s="61"/>
      <c r="L76" s="61"/>
      <c r="M76" s="61"/>
      <c r="N76" s="61"/>
      <c r="O76" s="170"/>
      <c r="P76" s="170"/>
      <c r="Q76" s="170"/>
      <c r="R76" s="170"/>
      <c r="S76" s="170"/>
      <c r="T76" s="170"/>
      <c r="U76" s="61"/>
      <c r="V76" s="61"/>
      <c r="W76" s="61"/>
      <c r="X76" s="61"/>
      <c r="Y76" s="61"/>
    </row>
    <row r="77" spans="1:25" s="171" customFormat="1" ht="15">
      <c r="A77" s="164"/>
      <c r="B77" s="164"/>
      <c r="C77" s="166"/>
      <c r="D77" s="166"/>
      <c r="E77" s="166"/>
      <c r="F77" s="166"/>
      <c r="G77" s="166"/>
      <c r="H77" s="166"/>
      <c r="I77" s="61"/>
      <c r="J77" s="61"/>
      <c r="K77" s="61"/>
      <c r="L77" s="61"/>
      <c r="M77" s="61"/>
      <c r="N77" s="61"/>
      <c r="O77" s="170"/>
      <c r="P77" s="170"/>
      <c r="Q77" s="170"/>
      <c r="R77" s="381"/>
      <c r="S77" s="381"/>
      <c r="T77" s="381"/>
      <c r="U77" s="381"/>
      <c r="V77" s="381"/>
      <c r="W77" s="61"/>
      <c r="X77" s="61"/>
      <c r="Y77" s="61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 ht="15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381"/>
      <c r="S79" s="382"/>
      <c r="T79" s="382"/>
      <c r="U79" s="382"/>
      <c r="V79" s="382"/>
      <c r="W79" s="61"/>
      <c r="X79" s="61"/>
      <c r="Y79" s="61"/>
    </row>
    <row r="80" spans="1:25" s="171" customFormat="1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170"/>
      <c r="S80" s="170"/>
      <c r="T80" s="170"/>
      <c r="U80" s="61"/>
      <c r="V80" s="61"/>
      <c r="W80" s="61"/>
      <c r="X80" s="61"/>
      <c r="Y80" s="61"/>
    </row>
    <row r="81" spans="1:105" s="171" customFormat="1" ht="15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381"/>
      <c r="S81" s="382"/>
      <c r="T81" s="382"/>
      <c r="U81" s="382"/>
      <c r="V81" s="382"/>
      <c r="W81" s="61"/>
      <c r="X81" s="61"/>
      <c r="Y81" s="61"/>
    </row>
    <row r="82" spans="1:105" s="171" customFormat="1">
      <c r="A82" s="167"/>
      <c r="B82" s="167"/>
      <c r="C82" s="61"/>
      <c r="D82" s="61"/>
      <c r="E82" s="61"/>
      <c r="F82" s="61"/>
      <c r="G82" s="61"/>
      <c r="H82" s="61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spans="1:105" s="171" customFormat="1" ht="15">
      <c r="A83" s="167"/>
      <c r="B83" s="167"/>
      <c r="C83" s="61"/>
      <c r="D83" s="61"/>
      <c r="E83" s="61"/>
      <c r="F83" s="61"/>
      <c r="G83" s="61"/>
      <c r="H83" s="61"/>
      <c r="I83" s="170"/>
      <c r="J83" s="170"/>
      <c r="K83" s="170"/>
      <c r="L83" s="170"/>
      <c r="M83" s="170"/>
      <c r="N83" s="170"/>
      <c r="O83" s="170"/>
      <c r="P83" s="170"/>
      <c r="Q83" s="170"/>
      <c r="R83" s="381"/>
      <c r="S83" s="382"/>
      <c r="T83" s="382"/>
      <c r="U83" s="382"/>
      <c r="V83" s="382"/>
      <c r="W83" s="61"/>
      <c r="X83" s="61"/>
      <c r="Y83" s="170"/>
    </row>
    <row r="84" spans="1:105" s="171" customFormat="1">
      <c r="A84" s="167"/>
      <c r="B84" s="167"/>
      <c r="C84" s="61"/>
      <c r="D84" s="61"/>
      <c r="E84" s="61"/>
      <c r="F84" s="61"/>
      <c r="G84" s="61"/>
      <c r="H84" s="61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61"/>
      <c r="X84" s="61"/>
      <c r="Y84" s="170"/>
    </row>
    <row r="85" spans="1:105" s="171" customFormat="1">
      <c r="A85" s="167"/>
      <c r="B85" s="167"/>
      <c r="C85" s="61"/>
      <c r="D85" s="61"/>
      <c r="E85" s="61"/>
      <c r="F85" s="61"/>
      <c r="G85" s="61"/>
      <c r="H85" s="61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61"/>
      <c r="V85" s="61"/>
      <c r="W85" s="61"/>
      <c r="X85" s="61"/>
      <c r="Y85" s="170"/>
    </row>
    <row r="86" spans="1:105" s="171" customFormat="1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61"/>
      <c r="V86" s="61"/>
      <c r="W86" s="61"/>
      <c r="X86" s="61"/>
      <c r="Y86" s="170"/>
    </row>
    <row r="87" spans="1:105" s="170" customFormat="1">
      <c r="A87" s="172"/>
      <c r="B87" s="172"/>
      <c r="U87" s="61"/>
      <c r="V87" s="61"/>
      <c r="W87" s="61"/>
      <c r="X87" s="6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171"/>
      <c r="CM87" s="171"/>
      <c r="CN87" s="171"/>
      <c r="CO87" s="171"/>
      <c r="CP87" s="171"/>
      <c r="CQ87" s="171"/>
      <c r="CR87" s="171"/>
      <c r="CS87" s="171"/>
      <c r="CT87" s="171"/>
      <c r="CU87" s="171"/>
      <c r="CV87" s="171"/>
      <c r="CW87" s="171"/>
      <c r="CX87" s="171"/>
      <c r="CY87" s="171"/>
      <c r="CZ87" s="171"/>
      <c r="DA87" s="171"/>
    </row>
    <row r="88" spans="1:105" s="170" customFormat="1">
      <c r="A88" s="172"/>
      <c r="B88" s="167"/>
      <c r="C88" s="61"/>
      <c r="D88" s="61"/>
      <c r="E88" s="61"/>
      <c r="F88" s="61"/>
      <c r="G88" s="61"/>
      <c r="H88" s="61"/>
      <c r="U88" s="61"/>
      <c r="V88" s="61"/>
      <c r="W88" s="61"/>
      <c r="X88" s="6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1"/>
      <c r="BY88" s="171"/>
      <c r="BZ88" s="171"/>
      <c r="CA88" s="171"/>
      <c r="CB88" s="171"/>
      <c r="CC88" s="171"/>
      <c r="CD88" s="171"/>
      <c r="CE88" s="171"/>
      <c r="CF88" s="171"/>
      <c r="CG88" s="171"/>
      <c r="CH88" s="171"/>
      <c r="CI88" s="171"/>
      <c r="CJ88" s="171"/>
      <c r="CK88" s="171"/>
      <c r="CL88" s="171"/>
      <c r="CM88" s="171"/>
      <c r="CN88" s="171"/>
      <c r="CO88" s="171"/>
      <c r="CP88" s="171"/>
      <c r="CQ88" s="171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</row>
    <row r="89" spans="1:105" s="170" customFormat="1">
      <c r="A89" s="172"/>
      <c r="B89" s="172"/>
      <c r="U89" s="61"/>
      <c r="V89" s="61"/>
      <c r="W89" s="61"/>
      <c r="X89" s="6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</row>
    <row r="90" spans="1:105" s="171" customFormat="1">
      <c r="A90" s="172"/>
      <c r="B90" s="172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</row>
    <row r="91" spans="1:105" s="171" customFormat="1">
      <c r="A91" s="172"/>
      <c r="B91" s="173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</row>
    <row r="92" spans="1:105" s="171" customFormat="1">
      <c r="A92" s="172"/>
      <c r="B92" s="172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  <row r="93" spans="1:105" s="171" customFormat="1">
      <c r="A93" s="172"/>
      <c r="B93" s="172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spans="1:105">
      <c r="A94" s="172"/>
      <c r="B94" s="172"/>
      <c r="C94" s="170"/>
      <c r="D94" s="170"/>
      <c r="E94" s="170"/>
      <c r="F94" s="170"/>
      <c r="G94" s="170"/>
      <c r="H94" s="170"/>
    </row>
    <row r="95" spans="1:105">
      <c r="A95" s="172"/>
      <c r="B95" s="172"/>
      <c r="C95" s="170"/>
      <c r="D95" s="170"/>
      <c r="E95" s="170"/>
      <c r="F95" s="170"/>
      <c r="G95" s="170"/>
      <c r="H95" s="170"/>
    </row>
    <row r="96" spans="1:105">
      <c r="A96" s="172"/>
      <c r="B96" s="172"/>
      <c r="C96" s="170"/>
      <c r="D96" s="170"/>
      <c r="E96" s="170"/>
      <c r="F96" s="170"/>
      <c r="G96" s="170"/>
      <c r="H96" s="170"/>
    </row>
    <row r="97" spans="1:8">
      <c r="A97" s="172"/>
      <c r="B97" s="172"/>
      <c r="C97" s="170"/>
      <c r="D97" s="170"/>
      <c r="E97" s="170"/>
      <c r="F97" s="170"/>
      <c r="G97" s="170"/>
      <c r="H97" s="170"/>
    </row>
  </sheetData>
  <mergeCells count="402"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I41:J41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0:J40"/>
    <mergeCell ref="K40:L40"/>
    <mergeCell ref="M40:N40"/>
    <mergeCell ref="O40:P40"/>
    <mergeCell ref="I42:J42"/>
    <mergeCell ref="K42:L42"/>
    <mergeCell ref="M42:N42"/>
    <mergeCell ref="O42:P42"/>
    <mergeCell ref="U43:V43"/>
    <mergeCell ref="W43:X43"/>
    <mergeCell ref="S49:T49"/>
    <mergeCell ref="U49:V49"/>
    <mergeCell ref="W49:X49"/>
    <mergeCell ref="S40:T40"/>
    <mergeCell ref="U42:V42"/>
    <mergeCell ref="W42:X42"/>
    <mergeCell ref="Q42:R42"/>
    <mergeCell ref="S42:T42"/>
    <mergeCell ref="U40:V40"/>
    <mergeCell ref="W40:X40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A70:B70"/>
    <mergeCell ref="C70:D70"/>
    <mergeCell ref="F70:G70"/>
    <mergeCell ref="I70:J70"/>
    <mergeCell ref="K70:L70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K41:L41"/>
    <mergeCell ref="M41:N41"/>
    <mergeCell ref="O41:P41"/>
    <mergeCell ref="Q41:R41"/>
    <mergeCell ref="S41:T41"/>
    <mergeCell ref="U41:V41"/>
    <mergeCell ref="W41:X41"/>
    <mergeCell ref="Q40:R40"/>
    <mergeCell ref="R77:V77"/>
    <mergeCell ref="U70:V70"/>
    <mergeCell ref="W70:X70"/>
    <mergeCell ref="O68:P68"/>
    <mergeCell ref="Q68:R68"/>
    <mergeCell ref="S68:T68"/>
    <mergeCell ref="U68:V68"/>
    <mergeCell ref="W68:X68"/>
    <mergeCell ref="Q52:R52"/>
    <mergeCell ref="S52:T52"/>
    <mergeCell ref="U52:V52"/>
    <mergeCell ref="W52:X52"/>
    <mergeCell ref="W56:X56"/>
    <mergeCell ref="Q49:R49"/>
    <mergeCell ref="Q43:R43"/>
    <mergeCell ref="S43:T43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DA97"/>
  <sheetViews>
    <sheetView view="pageBreakPreview" zoomScaleNormal="100" zoomScaleSheetLayoutView="100" workbookViewId="0">
      <selection activeCell="C6" sqref="C6"/>
    </sheetView>
  </sheetViews>
  <sheetFormatPr defaultColWidth="11.42578125" defaultRowHeight="14.25"/>
  <cols>
    <col min="1" max="1" width="6.140625" style="7" customWidth="1"/>
    <col min="2" max="2" width="41.7109375" style="7" customWidth="1"/>
    <col min="3" max="3" width="6.140625" style="8" bestFit="1" customWidth="1"/>
    <col min="4" max="4" width="63.140625" style="8" customWidth="1"/>
    <col min="5" max="5" width="11.28515625" style="8" customWidth="1"/>
    <col min="6" max="6" width="6.140625" style="8" bestFit="1" customWidth="1"/>
    <col min="7" max="7" width="6.42578125" style="8" customWidth="1"/>
    <col min="8" max="8" width="12" style="8" customWidth="1"/>
    <col min="9" max="9" width="6.140625" style="8" bestFit="1" customWidth="1"/>
    <col min="10" max="10" width="11" style="8" customWidth="1"/>
    <col min="11" max="11" width="6.140625" style="8" bestFit="1" customWidth="1"/>
    <col min="12" max="12" width="10.7109375" style="8" customWidth="1"/>
    <col min="13" max="13" width="6.140625" style="8" bestFit="1" customWidth="1"/>
    <col min="14" max="14" width="9.28515625" style="8" customWidth="1"/>
    <col min="15" max="15" width="4.7109375" style="8" customWidth="1"/>
    <col min="16" max="16" width="9.5703125" style="8" customWidth="1"/>
    <col min="17" max="17" width="6.140625" style="8" bestFit="1" customWidth="1"/>
    <col min="18" max="18" width="10.42578125" style="8" customWidth="1"/>
    <col min="19" max="19" width="6.140625" style="8" bestFit="1" customWidth="1"/>
    <col min="20" max="20" width="10" style="8" customWidth="1"/>
    <col min="21" max="21" width="5.42578125" style="8" customWidth="1"/>
    <col min="22" max="22" width="9.140625" style="8" customWidth="1"/>
    <col min="23" max="23" width="5.140625" style="8" customWidth="1"/>
    <col min="24" max="24" width="9.140625" style="8" customWidth="1"/>
    <col min="25" max="25" width="5.7109375" style="63" customWidth="1"/>
    <col min="26" max="105" width="11.42578125" style="112"/>
    <col min="106" max="16384" width="11.42578125" style="9"/>
  </cols>
  <sheetData>
    <row r="1" spans="1:105" s="4" customFormat="1" ht="12.75">
      <c r="A1" s="362" t="str">
        <f>+Aperçu!A1</f>
        <v>Désignation du projet / de l'appel d'offres</v>
      </c>
      <c r="B1" s="362"/>
      <c r="C1" s="362"/>
      <c r="D1" s="362"/>
      <c r="E1" s="36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3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</row>
    <row r="2" spans="1:105" s="4" customFormat="1" ht="12.75">
      <c r="A2" s="362"/>
      <c r="B2" s="362"/>
      <c r="C2" s="362"/>
      <c r="D2" s="362"/>
      <c r="E2" s="36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</row>
    <row r="3" spans="1:105" s="2" customFormat="1" ht="9" customHeight="1">
      <c r="A3" s="1"/>
      <c r="C3" s="3"/>
      <c r="D3" s="3"/>
      <c r="E3" s="3"/>
      <c r="F3" s="3"/>
      <c r="G3" s="3"/>
      <c r="H3" s="3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6" customFormat="1" ht="21.95" customHeight="1">
      <c r="A4" s="32" t="s">
        <v>54</v>
      </c>
      <c r="B4" s="5"/>
      <c r="C4" s="17"/>
      <c r="D4" s="17"/>
      <c r="E4" s="17"/>
      <c r="F4" s="17"/>
      <c r="G4" s="17"/>
      <c r="H4" s="191"/>
      <c r="I4" s="174"/>
      <c r="J4" s="174"/>
      <c r="K4" s="174"/>
      <c r="L4" s="174"/>
      <c r="M4" s="174"/>
      <c r="N4" s="174"/>
      <c r="O4" s="174"/>
      <c r="P4" s="175"/>
      <c r="Q4" s="175"/>
      <c r="R4" s="175"/>
      <c r="S4" s="175"/>
      <c r="T4" s="175"/>
      <c r="U4" s="175"/>
      <c r="V4" s="175"/>
      <c r="W4" s="175"/>
      <c r="X4" s="175"/>
      <c r="Y4" s="16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</row>
    <row r="5" spans="1:105" s="6" customFormat="1" ht="9" customHeight="1">
      <c r="A5" s="11"/>
      <c r="B5" s="12"/>
      <c r="C5" s="13"/>
      <c r="D5" s="13"/>
      <c r="E5" s="13"/>
      <c r="F5" s="13"/>
      <c r="G5" s="13"/>
      <c r="H5" s="13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</row>
    <row r="6" spans="1:105" s="20" customFormat="1" ht="54" customHeight="1">
      <c r="A6" s="365" t="s">
        <v>101</v>
      </c>
      <c r="B6" s="366"/>
      <c r="C6" s="220" t="s">
        <v>101</v>
      </c>
      <c r="D6" s="221"/>
      <c r="E6" s="221"/>
      <c r="F6" s="221"/>
      <c r="G6" s="221"/>
      <c r="H6" s="222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</row>
    <row r="7" spans="1:105" s="20" customFormat="1" ht="9" customHeight="1">
      <c r="A7" s="25"/>
      <c r="B7" s="25"/>
      <c r="C7" s="26"/>
      <c r="D7" s="26"/>
      <c r="E7" s="26"/>
      <c r="F7" s="19"/>
      <c r="G7" s="19"/>
      <c r="H7" s="26"/>
      <c r="I7" s="110"/>
      <c r="J7" s="110"/>
      <c r="K7" s="176"/>
      <c r="L7" s="110"/>
      <c r="M7" s="110"/>
      <c r="N7" s="110"/>
      <c r="O7" s="110"/>
      <c r="P7" s="110"/>
      <c r="Q7" s="176"/>
      <c r="R7" s="176"/>
      <c r="S7" s="176"/>
      <c r="T7" s="176"/>
      <c r="U7" s="176"/>
      <c r="V7" s="177"/>
      <c r="W7" s="176"/>
      <c r="X7" s="17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</row>
    <row r="8" spans="1:105" s="20" customFormat="1" ht="19.5" customHeight="1">
      <c r="A8" s="99" t="s">
        <v>22</v>
      </c>
      <c r="B8" s="100"/>
      <c r="C8" s="367" t="s">
        <v>42</v>
      </c>
      <c r="D8" s="368"/>
      <c r="E8" s="368"/>
      <c r="F8" s="368"/>
      <c r="G8" s="369"/>
      <c r="H8" s="192" t="s">
        <v>70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</row>
    <row r="9" spans="1:105" s="101" customFormat="1" ht="16.5" customHeight="1">
      <c r="A9" s="96" t="s">
        <v>69</v>
      </c>
      <c r="B9" s="53"/>
      <c r="C9" s="355" t="s">
        <v>63</v>
      </c>
      <c r="D9" s="383"/>
      <c r="E9" s="383"/>
      <c r="F9" s="383"/>
      <c r="G9" s="356"/>
      <c r="H9" s="223" t="s">
        <v>59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</row>
    <row r="10" spans="1:105" s="20" customFormat="1" ht="9" customHeight="1">
      <c r="A10" s="25"/>
      <c r="B10" s="25"/>
      <c r="C10" s="40"/>
      <c r="D10" s="40"/>
      <c r="E10" s="40"/>
      <c r="F10" s="19"/>
      <c r="G10" s="19"/>
      <c r="H10" s="40"/>
      <c r="I10" s="110"/>
      <c r="J10" s="110"/>
      <c r="K10" s="176"/>
      <c r="L10" s="110"/>
      <c r="M10" s="110"/>
      <c r="N10" s="110"/>
      <c r="O10" s="110"/>
      <c r="P10" s="110"/>
      <c r="Q10" s="176"/>
      <c r="R10" s="176"/>
      <c r="S10" s="176"/>
      <c r="T10" s="176"/>
      <c r="U10" s="176"/>
      <c r="V10" s="177"/>
      <c r="W10" s="176"/>
      <c r="X10" s="17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</row>
    <row r="11" spans="1:105" s="20" customFormat="1" ht="19.5" customHeight="1">
      <c r="A11" s="99" t="s">
        <v>64</v>
      </c>
      <c r="B11" s="100"/>
      <c r="C11" s="367" t="s">
        <v>42</v>
      </c>
      <c r="D11" s="368"/>
      <c r="E11" s="368"/>
      <c r="F11" s="368"/>
      <c r="G11" s="369"/>
      <c r="H11" s="192" t="s">
        <v>71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</row>
    <row r="12" spans="1:105" s="139" customFormat="1" ht="27" customHeight="1">
      <c r="A12" s="263" t="str">
        <f>'Soumissionnaire A'!A12</f>
        <v>CQ1</v>
      </c>
      <c r="B12" s="268" t="str">
        <f>'Soumissionnaire A'!B12</f>
        <v>Projet de référence du soumissionnaire</v>
      </c>
      <c r="C12" s="355" t="s">
        <v>63</v>
      </c>
      <c r="D12" s="383"/>
      <c r="E12" s="383"/>
      <c r="F12" s="383"/>
      <c r="G12" s="356"/>
      <c r="H12" s="225" t="s">
        <v>58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3" spans="1:105" s="139" customFormat="1" ht="27" customHeight="1">
      <c r="A13" s="263" t="str">
        <f>'Soumissionnaire A'!A13</f>
        <v>CQ2</v>
      </c>
      <c r="B13" s="268" t="str">
        <f>'Soumissionnaire A'!B13</f>
        <v>Chiffre d'affaires annuel du soumissionnaire &gt; double du chiffre d'affaires moyen du marché</v>
      </c>
      <c r="C13" s="355" t="s">
        <v>63</v>
      </c>
      <c r="D13" s="383"/>
      <c r="E13" s="383"/>
      <c r="F13" s="383"/>
      <c r="G13" s="356"/>
      <c r="H13" s="225" t="s">
        <v>58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</row>
    <row r="14" spans="1:105" s="139" customFormat="1" ht="27" customHeight="1">
      <c r="A14" s="263" t="str">
        <f>'Soumissionnaire A'!A14</f>
        <v>CQ3</v>
      </c>
      <c r="B14" s="268" t="str">
        <f>'Soumissionnaire A'!B14</f>
        <v>Certification selon la norme ISO 9001 ou équivalente</v>
      </c>
      <c r="C14" s="355" t="s">
        <v>63</v>
      </c>
      <c r="D14" s="383"/>
      <c r="E14" s="383"/>
      <c r="F14" s="383"/>
      <c r="G14" s="356"/>
      <c r="H14" s="225" t="s">
        <v>58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</row>
    <row r="15" spans="1:105" s="139" customFormat="1" ht="27" customHeight="1">
      <c r="A15" s="263" t="str">
        <f>'Soumissionnaire A'!A15</f>
        <v>CQ4</v>
      </c>
      <c r="B15" s="268" t="str">
        <f>'Soumissionnaire A'!B15</f>
        <v>Objet de référence d'une personne-clé</v>
      </c>
      <c r="C15" s="355" t="s">
        <v>63</v>
      </c>
      <c r="D15" s="383"/>
      <c r="E15" s="383"/>
      <c r="F15" s="383"/>
      <c r="G15" s="356"/>
      <c r="H15" s="225" t="s">
        <v>58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</row>
    <row r="16" spans="1:105" s="139" customFormat="1" ht="27" customHeight="1">
      <c r="A16" s="263" t="str">
        <f>'Soumissionnaire A'!A16</f>
        <v>CQ5</v>
      </c>
      <c r="B16" s="268" t="str">
        <f>'Soumissionnaire A'!B16</f>
        <v>Preuve de la disponibilité des personnes-clés</v>
      </c>
      <c r="C16" s="355" t="s">
        <v>63</v>
      </c>
      <c r="D16" s="383"/>
      <c r="E16" s="383"/>
      <c r="F16" s="383"/>
      <c r="G16" s="356"/>
      <c r="H16" s="225" t="s">
        <v>58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</row>
    <row r="17" spans="1:105" s="139" customFormat="1" ht="27" customHeight="1">
      <c r="A17" s="263" t="str">
        <f>'Soumissionnaire A'!A17</f>
        <v>CQ6</v>
      </c>
      <c r="B17" s="268" t="str">
        <f>'Soumissionnaire A'!B17</f>
        <v>50% des travaux au maximum sont effectués par des sous-traitants</v>
      </c>
      <c r="C17" s="355" t="s">
        <v>63</v>
      </c>
      <c r="D17" s="383"/>
      <c r="E17" s="383"/>
      <c r="F17" s="383"/>
      <c r="G17" s="356"/>
      <c r="H17" s="225" t="s">
        <v>58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</row>
    <row r="18" spans="1:105" s="139" customFormat="1" ht="27" customHeight="1">
      <c r="A18" s="263" t="str">
        <f>'Soumissionnaire A'!A18</f>
        <v>CQ7</v>
      </c>
      <c r="B18" s="268" t="str">
        <f>'Soumissionnaire A'!B18</f>
        <v>xxx</v>
      </c>
      <c r="C18" s="355" t="s">
        <v>63</v>
      </c>
      <c r="D18" s="383"/>
      <c r="E18" s="383"/>
      <c r="F18" s="383"/>
      <c r="G18" s="356"/>
      <c r="H18" s="225" t="s">
        <v>58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</row>
    <row r="19" spans="1:105" s="29" customFormat="1" ht="12.75" customHeight="1">
      <c r="A19" s="121" t="s">
        <v>23</v>
      </c>
      <c r="B19" s="122" t="s">
        <v>68</v>
      </c>
      <c r="C19" s="384"/>
      <c r="D19" s="385"/>
      <c r="E19" s="385"/>
      <c r="F19" s="385"/>
      <c r="G19" s="386"/>
      <c r="H19" s="223" t="s">
        <v>59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</row>
    <row r="20" spans="1:105" s="20" customFormat="1" ht="10.5" customHeight="1">
      <c r="A20" s="25"/>
      <c r="B20" s="25"/>
      <c r="C20" s="40"/>
      <c r="D20" s="40"/>
      <c r="E20" s="40"/>
      <c r="F20" s="19"/>
      <c r="G20" s="19"/>
      <c r="H20" s="40"/>
      <c r="I20" s="110"/>
      <c r="J20" s="110"/>
      <c r="K20" s="176"/>
      <c r="L20" s="110"/>
      <c r="M20" s="110"/>
      <c r="N20" s="110"/>
      <c r="O20" s="110"/>
      <c r="P20" s="110"/>
      <c r="Q20" s="176"/>
      <c r="R20" s="176"/>
      <c r="S20" s="176"/>
      <c r="T20" s="176"/>
      <c r="U20" s="176"/>
      <c r="V20" s="177"/>
      <c r="W20" s="176"/>
      <c r="X20" s="17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</row>
    <row r="21" spans="1:105" s="20" customFormat="1" ht="19.5" customHeight="1">
      <c r="A21" s="99" t="s">
        <v>44</v>
      </c>
      <c r="B21" s="100"/>
      <c r="C21" s="99" t="s">
        <v>42</v>
      </c>
      <c r="D21" s="99"/>
      <c r="E21" s="185" t="s">
        <v>19</v>
      </c>
      <c r="F21" s="390" t="s">
        <v>43</v>
      </c>
      <c r="G21" s="391"/>
      <c r="H21" s="193" t="s">
        <v>29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</row>
    <row r="22" spans="1:105" s="102" customFormat="1" ht="13.5" customHeight="1">
      <c r="A22" s="261" t="str">
        <f>Aperçu!A17</f>
        <v>CA 2</v>
      </c>
      <c r="B22" s="262" t="str">
        <f>Aperçu!B17</f>
        <v>Personnes-clés</v>
      </c>
      <c r="C22" s="372"/>
      <c r="D22" s="360"/>
      <c r="E22" s="205"/>
      <c r="F22" s="360"/>
      <c r="G22" s="361"/>
      <c r="H22" s="120">
        <f>SUM(H23:H27)</f>
        <v>0</v>
      </c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</row>
    <row r="23" spans="1:105" s="28" customFormat="1" ht="45" customHeight="1">
      <c r="A23" s="269">
        <f>Aperçu!A18</f>
        <v>2.1</v>
      </c>
      <c r="B23" s="270" t="str">
        <f>Aperçu!B18</f>
        <v>Chef de projet</v>
      </c>
      <c r="C23" s="355" t="s">
        <v>63</v>
      </c>
      <c r="D23" s="371"/>
      <c r="E23" s="213"/>
      <c r="F23" s="357">
        <f>Aperçu!C18</f>
        <v>20</v>
      </c>
      <c r="G23" s="358"/>
      <c r="H23" s="194">
        <f>SUM(E23*F23)</f>
        <v>0</v>
      </c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</row>
    <row r="24" spans="1:105" s="28" customFormat="1" ht="45" customHeight="1">
      <c r="A24" s="269">
        <f>Aperçu!A19</f>
        <v>2.2000000000000002</v>
      </c>
      <c r="B24" s="270" t="str">
        <f>Aperçu!B19</f>
        <v>Suppléant du chef de projet</v>
      </c>
      <c r="C24" s="355" t="s">
        <v>63</v>
      </c>
      <c r="D24" s="356"/>
      <c r="E24" s="213"/>
      <c r="F24" s="357">
        <f>Aperçu!C19</f>
        <v>10</v>
      </c>
      <c r="G24" s="358"/>
      <c r="H24" s="194">
        <f>SUM(E24*F24)</f>
        <v>0</v>
      </c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</row>
    <row r="25" spans="1:105" s="28" customFormat="1" ht="45" customHeight="1">
      <c r="A25" s="269">
        <f>Aperçu!A20</f>
        <v>2.2999999999999998</v>
      </c>
      <c r="B25" s="270" t="str">
        <f>Aperçu!B20</f>
        <v>xxx</v>
      </c>
      <c r="C25" s="355" t="s">
        <v>63</v>
      </c>
      <c r="D25" s="356"/>
      <c r="E25" s="213"/>
      <c r="F25" s="357">
        <f>Aperçu!C20</f>
        <v>0</v>
      </c>
      <c r="G25" s="358"/>
      <c r="H25" s="194">
        <f>SUM(E25*F25)</f>
        <v>0</v>
      </c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</row>
    <row r="26" spans="1:105" s="28" customFormat="1" ht="45" customHeight="1">
      <c r="A26" s="269">
        <f>Aperçu!A21</f>
        <v>2.4</v>
      </c>
      <c r="B26" s="270" t="str">
        <f>Aperçu!B21</f>
        <v>xxx</v>
      </c>
      <c r="C26" s="355" t="s">
        <v>63</v>
      </c>
      <c r="D26" s="356"/>
      <c r="E26" s="213"/>
      <c r="F26" s="357">
        <f>Aperçu!C21</f>
        <v>0</v>
      </c>
      <c r="G26" s="358"/>
      <c r="H26" s="194">
        <f>SUM(E26*F26)</f>
        <v>0</v>
      </c>
      <c r="I26" s="354"/>
      <c r="J26" s="354"/>
      <c r="K26" s="354"/>
      <c r="L26" s="354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</row>
    <row r="27" spans="1:105" s="28" customFormat="1" ht="45" customHeight="1">
      <c r="A27" s="269">
        <f>Aperçu!A22</f>
        <v>2.5</v>
      </c>
      <c r="B27" s="270" t="str">
        <f>Aperçu!B22</f>
        <v>xxx</v>
      </c>
      <c r="C27" s="355" t="s">
        <v>63</v>
      </c>
      <c r="D27" s="356"/>
      <c r="E27" s="213"/>
      <c r="F27" s="357">
        <f>Aperçu!C22</f>
        <v>0</v>
      </c>
      <c r="G27" s="358"/>
      <c r="H27" s="194">
        <f>SUM(E27*F27)</f>
        <v>0</v>
      </c>
      <c r="I27" s="359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</row>
    <row r="28" spans="1:105" s="102" customFormat="1" ht="13.5" customHeight="1">
      <c r="A28" s="261" t="str">
        <f>Aperçu!A23</f>
        <v>CA 3</v>
      </c>
      <c r="B28" s="262" t="str">
        <f>Aperçu!B23</f>
        <v>Analyse des tâches, procédé proposé</v>
      </c>
      <c r="C28" s="372"/>
      <c r="D28" s="360"/>
      <c r="E28" s="214"/>
      <c r="F28" s="360"/>
      <c r="G28" s="361"/>
      <c r="H28" s="120">
        <f>SUM(H29:H34)</f>
        <v>0</v>
      </c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</row>
    <row r="29" spans="1:105" s="28" customFormat="1" ht="45" customHeight="1">
      <c r="A29" s="269">
        <f>Aperçu!A24</f>
        <v>3.1</v>
      </c>
      <c r="B29" s="270" t="str">
        <f>Aperçu!B24</f>
        <v>Analyse des tâches</v>
      </c>
      <c r="C29" s="355" t="s">
        <v>63</v>
      </c>
      <c r="D29" s="356"/>
      <c r="E29" s="213"/>
      <c r="F29" s="357">
        <f>Aperçu!C24</f>
        <v>20</v>
      </c>
      <c r="G29" s="358"/>
      <c r="H29" s="194">
        <f t="shared" ref="H29:H34" si="0">SUM(E29*F29)</f>
        <v>0</v>
      </c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</row>
    <row r="30" spans="1:105" s="28" customFormat="1" ht="45" customHeight="1">
      <c r="A30" s="269">
        <f>Aperçu!A25</f>
        <v>3.2</v>
      </c>
      <c r="B30" s="270" t="str">
        <f>Aperçu!B25</f>
        <v>Procédé proposé</v>
      </c>
      <c r="C30" s="355" t="s">
        <v>63</v>
      </c>
      <c r="D30" s="356"/>
      <c r="E30" s="213"/>
      <c r="F30" s="357">
        <f>Aperçu!C25</f>
        <v>10</v>
      </c>
      <c r="G30" s="358"/>
      <c r="H30" s="194">
        <f t="shared" si="0"/>
        <v>0</v>
      </c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</row>
    <row r="31" spans="1:105" s="28" customFormat="1" ht="45" customHeight="1">
      <c r="A31" s="269">
        <f>Aperçu!A26</f>
        <v>3.3</v>
      </c>
      <c r="B31" s="270" t="str">
        <f>Aperçu!B26</f>
        <v>Plausibilité de la répartition horaire</v>
      </c>
      <c r="C31" s="355" t="s">
        <v>63</v>
      </c>
      <c r="D31" s="356"/>
      <c r="E31" s="213"/>
      <c r="F31" s="357">
        <f>Aperçu!C26</f>
        <v>0</v>
      </c>
      <c r="G31" s="358"/>
      <c r="H31" s="194">
        <f t="shared" si="0"/>
        <v>0</v>
      </c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</row>
    <row r="32" spans="1:105" s="28" customFormat="1" ht="45" customHeight="1">
      <c r="A32" s="269">
        <f>Aperçu!A27</f>
        <v>3.4</v>
      </c>
      <c r="B32" s="270" t="str">
        <f>Aperçu!B27</f>
        <v>xxx</v>
      </c>
      <c r="C32" s="355" t="s">
        <v>63</v>
      </c>
      <c r="D32" s="356"/>
      <c r="E32" s="213"/>
      <c r="F32" s="357">
        <f>Aperçu!C27</f>
        <v>0</v>
      </c>
      <c r="G32" s="358"/>
      <c r="H32" s="194">
        <f t="shared" si="0"/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</row>
    <row r="33" spans="1:105" s="28" customFormat="1" ht="45" customHeight="1">
      <c r="A33" s="269">
        <f>Aperçu!A28</f>
        <v>3.5</v>
      </c>
      <c r="B33" s="270" t="str">
        <f>Aperçu!B28</f>
        <v>xxx</v>
      </c>
      <c r="C33" s="355" t="s">
        <v>63</v>
      </c>
      <c r="D33" s="356"/>
      <c r="E33" s="213"/>
      <c r="F33" s="357">
        <f>Aperçu!C28</f>
        <v>0</v>
      </c>
      <c r="G33" s="358"/>
      <c r="H33" s="194">
        <f t="shared" si="0"/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</row>
    <row r="34" spans="1:105" s="28" customFormat="1" ht="45" customHeight="1">
      <c r="A34" s="269">
        <f>Aperçu!A29</f>
        <v>3.6</v>
      </c>
      <c r="B34" s="270" t="str">
        <f>Aperçu!B29</f>
        <v>xxx</v>
      </c>
      <c r="C34" s="355" t="s">
        <v>63</v>
      </c>
      <c r="D34" s="356"/>
      <c r="E34" s="213"/>
      <c r="F34" s="357">
        <f>Aperçu!C29</f>
        <v>0</v>
      </c>
      <c r="G34" s="358"/>
      <c r="H34" s="194">
        <f t="shared" si="0"/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</row>
    <row r="35" spans="1:105" s="102" customFormat="1" ht="13.5" customHeight="1">
      <c r="A35" s="261" t="str">
        <f>Aperçu!A30</f>
        <v>CA 4</v>
      </c>
      <c r="B35" s="262" t="str">
        <f>Aperçu!B30</f>
        <v>Concept gestion qualité / analyse des risques</v>
      </c>
      <c r="C35" s="372"/>
      <c r="D35" s="360"/>
      <c r="E35" s="214"/>
      <c r="F35" s="360"/>
      <c r="G35" s="361"/>
      <c r="H35" s="120">
        <f>SUM(H36:H39)</f>
        <v>0</v>
      </c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</row>
    <row r="36" spans="1:105" s="28" customFormat="1" ht="45" customHeight="1">
      <c r="A36" s="269">
        <f>Aperçu!A31</f>
        <v>4.0999999999999996</v>
      </c>
      <c r="B36" s="270" t="str">
        <f>Aperçu!B31</f>
        <v>Concept de gestion de la qualité</v>
      </c>
      <c r="C36" s="355" t="s">
        <v>63</v>
      </c>
      <c r="D36" s="356"/>
      <c r="E36" s="213"/>
      <c r="F36" s="357">
        <f>Aperçu!C31</f>
        <v>5</v>
      </c>
      <c r="G36" s="358"/>
      <c r="H36" s="194">
        <f>SUM(E36*F36)</f>
        <v>0</v>
      </c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</row>
    <row r="37" spans="1:105" s="28" customFormat="1" ht="45" customHeight="1">
      <c r="A37" s="269">
        <f>Aperçu!A32</f>
        <v>4.2</v>
      </c>
      <c r="B37" s="270" t="str">
        <f>Aperçu!B32</f>
        <v>Analyse des risques</v>
      </c>
      <c r="C37" s="355" t="s">
        <v>63</v>
      </c>
      <c r="D37" s="356"/>
      <c r="E37" s="213"/>
      <c r="F37" s="357">
        <f>Aperçu!C32</f>
        <v>5</v>
      </c>
      <c r="G37" s="358"/>
      <c r="H37" s="194">
        <f>SUM(E37*F37)</f>
        <v>0</v>
      </c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</row>
    <row r="38" spans="1:105" s="28" customFormat="1" ht="45" customHeight="1">
      <c r="A38" s="269">
        <f>Aperçu!A33</f>
        <v>4.3</v>
      </c>
      <c r="B38" s="270" t="str">
        <f>Aperçu!B33</f>
        <v>xxx</v>
      </c>
      <c r="C38" s="355" t="s">
        <v>63</v>
      </c>
      <c r="D38" s="356"/>
      <c r="E38" s="213"/>
      <c r="F38" s="357">
        <f>Aperçu!C33</f>
        <v>0</v>
      </c>
      <c r="G38" s="358"/>
      <c r="H38" s="194">
        <f>SUM(E38*F38)</f>
        <v>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</row>
    <row r="39" spans="1:105" s="28" customFormat="1" ht="45" customHeight="1">
      <c r="A39" s="269">
        <f>Aperçu!A34</f>
        <v>4.4000000000000004</v>
      </c>
      <c r="B39" s="270" t="str">
        <f>Aperçu!B34</f>
        <v>xxx</v>
      </c>
      <c r="C39" s="355" t="s">
        <v>63</v>
      </c>
      <c r="D39" s="356"/>
      <c r="E39" s="213"/>
      <c r="F39" s="357">
        <f>Aperçu!C34</f>
        <v>0</v>
      </c>
      <c r="G39" s="358"/>
      <c r="H39" s="194">
        <f>SUM(E39*F39)</f>
        <v>0</v>
      </c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</row>
    <row r="40" spans="1:105" s="102" customFormat="1" ht="12" customHeight="1">
      <c r="A40" s="261" t="str">
        <f>Aperçu!A35</f>
        <v>CA 5</v>
      </c>
      <c r="B40" s="262" t="str">
        <f>Aperçu!B35</f>
        <v>Qualité des documents soumis</v>
      </c>
      <c r="C40" s="372"/>
      <c r="D40" s="360"/>
      <c r="E40" s="214"/>
      <c r="F40" s="360"/>
      <c r="G40" s="361"/>
      <c r="H40" s="120">
        <f>SUM(H41:H43)</f>
        <v>0</v>
      </c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</row>
    <row r="41" spans="1:105" s="28" customFormat="1" ht="45" customHeight="1">
      <c r="A41" s="269">
        <f>Aperçu!A36</f>
        <v>5.0999999999999996</v>
      </c>
      <c r="B41" s="270" t="str">
        <f>Aperçu!B36</f>
        <v>xxx</v>
      </c>
      <c r="C41" s="355" t="s">
        <v>63</v>
      </c>
      <c r="D41" s="356"/>
      <c r="E41" s="213"/>
      <c r="F41" s="357">
        <f>Aperçu!C36</f>
        <v>0</v>
      </c>
      <c r="G41" s="358"/>
      <c r="H41" s="194">
        <f>SUM(E41*F41)</f>
        <v>0</v>
      </c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</row>
    <row r="42" spans="1:105" s="28" customFormat="1" ht="45" customHeight="1">
      <c r="A42" s="269">
        <f>Aperçu!A37</f>
        <v>5.2</v>
      </c>
      <c r="B42" s="270" t="str">
        <f>Aperçu!B37</f>
        <v>xxx</v>
      </c>
      <c r="C42" s="355" t="s">
        <v>63</v>
      </c>
      <c r="D42" s="356"/>
      <c r="E42" s="213"/>
      <c r="F42" s="357">
        <f>Aperçu!C37</f>
        <v>0</v>
      </c>
      <c r="G42" s="358"/>
      <c r="H42" s="194">
        <f>SUM(E42*F42)</f>
        <v>0</v>
      </c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</row>
    <row r="43" spans="1:105" s="28" customFormat="1" ht="45" customHeight="1">
      <c r="A43" s="269">
        <f>Aperçu!A38</f>
        <v>5.3</v>
      </c>
      <c r="B43" s="270" t="str">
        <f>Aperçu!B38</f>
        <v>xxx</v>
      </c>
      <c r="C43" s="355" t="s">
        <v>63</v>
      </c>
      <c r="D43" s="356"/>
      <c r="E43" s="213"/>
      <c r="F43" s="357">
        <f>Aperçu!C38</f>
        <v>0</v>
      </c>
      <c r="G43" s="358"/>
      <c r="H43" s="194">
        <f>SUM(E43*F43)</f>
        <v>0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</row>
    <row r="44" spans="1:105" s="28" customFormat="1" ht="23.25" customHeight="1">
      <c r="A44" s="227"/>
      <c r="B44" s="29"/>
      <c r="C44" s="228"/>
      <c r="D44" s="228"/>
      <c r="E44" s="387" t="s">
        <v>66</v>
      </c>
      <c r="F44" s="388"/>
      <c r="G44" s="389"/>
      <c r="H44" s="120">
        <f>SUM(H22,H28,H35,H40)</f>
        <v>0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</row>
    <row r="45" spans="1:105" s="20" customFormat="1" ht="8.25" customHeight="1">
      <c r="A45" s="25"/>
      <c r="B45" s="25"/>
      <c r="C45" s="40"/>
      <c r="D45" s="40"/>
      <c r="E45" s="40"/>
      <c r="F45" s="19"/>
      <c r="G45" s="19"/>
      <c r="H45" s="40"/>
      <c r="I45" s="19"/>
      <c r="J45" s="19"/>
      <c r="K45" s="26"/>
      <c r="L45" s="19"/>
      <c r="M45" s="19"/>
      <c r="N45" s="19"/>
      <c r="O45" s="19"/>
      <c r="P45" s="19"/>
      <c r="Q45" s="26"/>
      <c r="R45" s="26"/>
      <c r="S45" s="26"/>
      <c r="T45" s="26"/>
      <c r="U45" s="26"/>
      <c r="V45" s="27"/>
      <c r="W45" s="26"/>
      <c r="X45" s="2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</row>
    <row r="46" spans="1:105" s="141" customFormat="1" ht="17.25" customHeight="1" thickBot="1">
      <c r="A46" s="180"/>
      <c r="C46" s="140"/>
      <c r="D46" s="140"/>
      <c r="E46" s="387" t="s">
        <v>45</v>
      </c>
      <c r="F46" s="388"/>
      <c r="G46" s="389"/>
      <c r="H46" s="195">
        <f>'Prix de l''offre révisé'!G16</f>
        <v>84</v>
      </c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105" s="49" customFormat="1" ht="8.25" customHeight="1">
      <c r="A47" s="142"/>
      <c r="B47" s="143"/>
      <c r="C47" s="373"/>
      <c r="D47" s="373"/>
      <c r="E47" s="181"/>
      <c r="F47" s="373"/>
      <c r="G47" s="373"/>
      <c r="H47" s="181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</row>
    <row r="48" spans="1:105" s="141" customFormat="1" ht="17.25" customHeight="1" thickBot="1">
      <c r="A48" s="180"/>
      <c r="C48" s="140"/>
      <c r="D48" s="140"/>
      <c r="E48" s="387" t="s">
        <v>46</v>
      </c>
      <c r="F48" s="388"/>
      <c r="G48" s="389"/>
      <c r="H48" s="195">
        <f>SUM(H44+H46)</f>
        <v>84</v>
      </c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s="141" customFormat="1" ht="12.75">
      <c r="A49" s="144"/>
      <c r="B49" s="148"/>
      <c r="C49" s="146"/>
      <c r="D49" s="147"/>
      <c r="E49" s="146"/>
      <c r="F49" s="146"/>
      <c r="G49" s="147"/>
      <c r="H49" s="146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</row>
    <row r="50" spans="1:24" s="49" customFormat="1" ht="12.75">
      <c r="A50" s="142"/>
      <c r="B50" s="143"/>
      <c r="C50" s="373"/>
      <c r="D50" s="373"/>
      <c r="E50" s="181"/>
      <c r="F50" s="373"/>
      <c r="G50" s="373"/>
      <c r="H50" s="181"/>
      <c r="I50" s="146"/>
      <c r="J50" s="147"/>
      <c r="K50" s="146"/>
      <c r="L50" s="147"/>
      <c r="M50" s="146"/>
      <c r="N50" s="147"/>
      <c r="O50" s="146"/>
      <c r="P50" s="147"/>
      <c r="Q50" s="146"/>
      <c r="R50" s="147"/>
      <c r="S50" s="146"/>
      <c r="T50" s="147"/>
      <c r="U50" s="146"/>
      <c r="V50" s="147"/>
      <c r="W50" s="146"/>
      <c r="X50" s="147"/>
    </row>
    <row r="51" spans="1:24" s="49" customFormat="1" ht="12.75">
      <c r="A51" s="144"/>
      <c r="B51" s="145"/>
      <c r="C51" s="146"/>
      <c r="D51" s="147"/>
      <c r="E51" s="146"/>
      <c r="F51" s="146"/>
      <c r="G51" s="147"/>
      <c r="H51" s="146"/>
      <c r="I51" s="146"/>
      <c r="J51" s="147"/>
      <c r="K51" s="146"/>
      <c r="L51" s="147"/>
      <c r="M51" s="146"/>
      <c r="N51" s="147"/>
      <c r="O51" s="146"/>
      <c r="P51" s="147"/>
      <c r="Q51" s="146"/>
      <c r="R51" s="147"/>
      <c r="S51" s="146"/>
      <c r="T51" s="147"/>
      <c r="U51" s="146"/>
      <c r="V51" s="147"/>
      <c r="W51" s="146"/>
      <c r="X51" s="147"/>
    </row>
    <row r="52" spans="1:24" s="141" customFormat="1" ht="12.75">
      <c r="A52" s="144"/>
      <c r="B52" s="145"/>
      <c r="C52" s="146"/>
      <c r="D52" s="147"/>
      <c r="E52" s="146"/>
      <c r="F52" s="146"/>
      <c r="G52" s="147"/>
      <c r="H52" s="146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</row>
    <row r="53" spans="1:24" s="49" customFormat="1" ht="12.75">
      <c r="A53" s="142"/>
      <c r="B53" s="149"/>
      <c r="C53" s="373"/>
      <c r="D53" s="373"/>
      <c r="E53" s="181"/>
      <c r="F53" s="373"/>
      <c r="G53" s="373"/>
      <c r="H53" s="181"/>
      <c r="I53" s="146"/>
      <c r="J53" s="147"/>
      <c r="K53" s="146"/>
      <c r="L53" s="147"/>
      <c r="M53" s="146"/>
      <c r="N53" s="147"/>
      <c r="O53" s="146"/>
      <c r="P53" s="147"/>
      <c r="Q53" s="146"/>
      <c r="R53" s="147"/>
      <c r="S53" s="146"/>
      <c r="T53" s="147"/>
      <c r="U53" s="146"/>
      <c r="V53" s="147"/>
      <c r="W53" s="146"/>
      <c r="X53" s="147"/>
    </row>
    <row r="54" spans="1:24" s="49" customFormat="1" ht="12.75">
      <c r="A54" s="144"/>
      <c r="B54" s="145"/>
      <c r="C54" s="146"/>
      <c r="D54" s="147"/>
      <c r="E54" s="146"/>
      <c r="F54" s="146"/>
      <c r="G54" s="147"/>
      <c r="H54" s="146"/>
      <c r="I54" s="146"/>
      <c r="J54" s="147"/>
      <c r="K54" s="146"/>
      <c r="L54" s="147"/>
      <c r="M54" s="146"/>
      <c r="N54" s="147"/>
      <c r="O54" s="146"/>
      <c r="P54" s="147"/>
      <c r="Q54" s="146"/>
      <c r="R54" s="147"/>
      <c r="S54" s="146"/>
      <c r="T54" s="147"/>
      <c r="U54" s="146"/>
      <c r="V54" s="147"/>
      <c r="W54" s="146"/>
      <c r="X54" s="147"/>
    </row>
    <row r="55" spans="1:24" s="49" customFormat="1" ht="6.75" customHeight="1">
      <c r="A55" s="144"/>
      <c r="B55" s="145"/>
      <c r="C55" s="146"/>
      <c r="D55" s="147"/>
      <c r="E55" s="146"/>
      <c r="F55" s="146"/>
      <c r="G55" s="147"/>
      <c r="H55" s="146"/>
      <c r="I55" s="152"/>
      <c r="J55" s="147"/>
      <c r="K55" s="152"/>
      <c r="L55" s="147"/>
      <c r="M55" s="152"/>
      <c r="N55" s="147"/>
      <c r="O55" s="152"/>
      <c r="P55" s="147"/>
      <c r="Q55" s="152"/>
      <c r="R55" s="147"/>
      <c r="S55" s="152"/>
      <c r="T55" s="147"/>
      <c r="U55" s="152"/>
      <c r="V55" s="147"/>
      <c r="W55" s="152"/>
      <c r="X55" s="147"/>
    </row>
    <row r="56" spans="1:24" s="94" customFormat="1">
      <c r="A56" s="142"/>
      <c r="B56" s="149"/>
      <c r="C56" s="373"/>
      <c r="D56" s="373"/>
      <c r="E56" s="181"/>
      <c r="F56" s="373"/>
      <c r="G56" s="373"/>
      <c r="H56" s="181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</row>
    <row r="57" spans="1:24" s="49" customFormat="1" ht="5.25" customHeight="1">
      <c r="A57" s="144"/>
      <c r="B57" s="145"/>
      <c r="C57" s="146"/>
      <c r="D57" s="147"/>
      <c r="E57" s="146"/>
      <c r="F57" s="146"/>
      <c r="G57" s="147"/>
      <c r="H57" s="146"/>
      <c r="I57" s="154"/>
      <c r="J57" s="155"/>
      <c r="K57" s="154"/>
      <c r="L57" s="155"/>
      <c r="M57" s="154"/>
      <c r="N57" s="155"/>
      <c r="O57" s="154"/>
      <c r="P57" s="155"/>
      <c r="Q57" s="154"/>
      <c r="R57" s="155"/>
      <c r="S57" s="154"/>
      <c r="T57" s="155"/>
      <c r="U57" s="154"/>
      <c r="V57" s="155"/>
      <c r="W57" s="154"/>
      <c r="X57" s="155"/>
    </row>
    <row r="58" spans="1:24" s="94" customFormat="1">
      <c r="A58" s="144"/>
      <c r="B58" s="145"/>
      <c r="C58" s="146"/>
      <c r="D58" s="147"/>
      <c r="E58" s="146"/>
      <c r="F58" s="146"/>
      <c r="G58" s="147"/>
      <c r="H58" s="146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</row>
    <row r="59" spans="1:24" s="49" customFormat="1" ht="12.75">
      <c r="A59" s="150"/>
      <c r="B59" s="151"/>
      <c r="C59" s="152"/>
      <c r="D59" s="147"/>
      <c r="E59" s="152"/>
      <c r="F59" s="152"/>
      <c r="G59" s="147"/>
      <c r="H59" s="152"/>
      <c r="I59" s="154"/>
      <c r="J59" s="155"/>
      <c r="K59" s="154"/>
      <c r="L59" s="155"/>
      <c r="M59" s="154"/>
      <c r="N59" s="155"/>
      <c r="O59" s="154"/>
      <c r="P59" s="155"/>
      <c r="Q59" s="154"/>
      <c r="R59" s="155"/>
      <c r="S59" s="154"/>
      <c r="T59" s="155"/>
      <c r="U59" s="154"/>
      <c r="V59" s="155"/>
      <c r="W59" s="154"/>
      <c r="X59" s="155"/>
    </row>
    <row r="60" spans="1:24" s="49" customFormat="1" ht="12.75">
      <c r="A60" s="374"/>
      <c r="B60" s="374"/>
      <c r="C60" s="375"/>
      <c r="D60" s="375"/>
      <c r="E60" s="182"/>
      <c r="F60" s="375"/>
      <c r="G60" s="375"/>
      <c r="H60" s="182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</row>
    <row r="61" spans="1:24" s="49" customFormat="1" ht="12.75">
      <c r="A61" s="150"/>
      <c r="B61" s="151"/>
      <c r="C61" s="154"/>
      <c r="D61" s="155"/>
      <c r="E61" s="154"/>
      <c r="F61" s="154"/>
      <c r="G61" s="155"/>
      <c r="H61" s="154"/>
      <c r="I61" s="158"/>
      <c r="J61" s="155"/>
      <c r="K61" s="158"/>
      <c r="L61" s="155"/>
      <c r="M61" s="158"/>
      <c r="N61" s="155"/>
      <c r="O61" s="158"/>
      <c r="P61" s="155"/>
      <c r="Q61" s="158"/>
      <c r="R61" s="155"/>
      <c r="S61" s="158"/>
      <c r="T61" s="155"/>
      <c r="U61" s="158"/>
      <c r="V61" s="155"/>
      <c r="W61" s="158"/>
      <c r="X61" s="155"/>
    </row>
    <row r="62" spans="1:24" s="49" customFormat="1" ht="12.75">
      <c r="A62" s="374"/>
      <c r="B62" s="374"/>
      <c r="C62" s="377"/>
      <c r="D62" s="377"/>
      <c r="E62" s="183"/>
      <c r="F62" s="377"/>
      <c r="G62" s="377"/>
      <c r="H62" s="183"/>
      <c r="I62" s="158"/>
      <c r="J62" s="155"/>
      <c r="K62" s="158"/>
      <c r="L62" s="155"/>
      <c r="M62" s="158"/>
      <c r="N62" s="155"/>
      <c r="O62" s="158"/>
      <c r="P62" s="155"/>
      <c r="Q62" s="158"/>
      <c r="R62" s="155"/>
      <c r="S62" s="158"/>
      <c r="T62" s="155"/>
      <c r="U62" s="158"/>
      <c r="V62" s="155"/>
      <c r="W62" s="158"/>
      <c r="X62" s="155"/>
    </row>
    <row r="63" spans="1:24" s="95" customFormat="1" ht="7.5" customHeight="1">
      <c r="A63" s="150"/>
      <c r="B63" s="151"/>
      <c r="C63" s="154"/>
      <c r="D63" s="155"/>
      <c r="E63" s="154"/>
      <c r="F63" s="154"/>
      <c r="G63" s="155"/>
      <c r="H63" s="154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</row>
    <row r="64" spans="1:24" s="94" customFormat="1">
      <c r="A64" s="157"/>
      <c r="B64" s="141"/>
      <c r="C64" s="378"/>
      <c r="D64" s="378"/>
      <c r="E64" s="140"/>
      <c r="F64" s="378"/>
      <c r="G64" s="378"/>
      <c r="H64" s="14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</row>
    <row r="65" spans="1:25" s="95" customFormat="1" ht="7.5" customHeight="1">
      <c r="A65" s="144"/>
      <c r="B65" s="145"/>
      <c r="C65" s="158"/>
      <c r="D65" s="155"/>
      <c r="E65" s="158"/>
      <c r="F65" s="158"/>
      <c r="G65" s="155"/>
      <c r="H65" s="158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</row>
    <row r="66" spans="1:25" s="94" customFormat="1">
      <c r="A66" s="144"/>
      <c r="B66" s="145"/>
      <c r="C66" s="158"/>
      <c r="D66" s="155"/>
      <c r="E66" s="158"/>
      <c r="F66" s="158"/>
      <c r="G66" s="155"/>
      <c r="H66" s="158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</row>
    <row r="67" spans="1:25" s="94" customFormat="1" ht="6" customHeight="1">
      <c r="A67" s="159"/>
      <c r="B67" s="160"/>
      <c r="C67" s="162"/>
      <c r="D67" s="162"/>
      <c r="E67" s="162"/>
      <c r="F67" s="162"/>
      <c r="G67" s="162"/>
      <c r="H67" s="162"/>
      <c r="I67" s="163"/>
      <c r="J67" s="163"/>
      <c r="K67" s="163"/>
      <c r="L67" s="163"/>
      <c r="M67" s="163"/>
      <c r="N67" s="163"/>
      <c r="O67" s="156"/>
      <c r="P67" s="163"/>
      <c r="Q67" s="163"/>
      <c r="R67" s="163"/>
      <c r="S67" s="163"/>
      <c r="T67" s="163"/>
      <c r="U67" s="163"/>
      <c r="V67" s="163"/>
      <c r="W67" s="163"/>
      <c r="X67" s="163"/>
    </row>
    <row r="68" spans="1:25" s="94" customFormat="1">
      <c r="A68" s="379"/>
      <c r="B68" s="379"/>
      <c r="C68" s="380"/>
      <c r="D68" s="380"/>
      <c r="E68" s="184"/>
      <c r="F68" s="380"/>
      <c r="G68" s="380"/>
      <c r="H68" s="184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</row>
    <row r="69" spans="1:25" s="111" customFormat="1" ht="11.45" customHeight="1">
      <c r="A69" s="159"/>
      <c r="B69" s="160"/>
      <c r="C69" s="162"/>
      <c r="D69" s="162"/>
      <c r="E69" s="162"/>
      <c r="F69" s="162"/>
      <c r="G69" s="162"/>
      <c r="H69" s="162"/>
      <c r="I69" s="166"/>
      <c r="J69" s="166"/>
      <c r="K69" s="166"/>
      <c r="L69" s="166"/>
      <c r="M69" s="166"/>
      <c r="N69" s="166"/>
      <c r="O69" s="165"/>
      <c r="P69" s="166"/>
      <c r="Q69" s="166"/>
      <c r="R69" s="166"/>
      <c r="S69" s="166"/>
      <c r="T69" s="166"/>
      <c r="U69" s="166"/>
      <c r="V69" s="166"/>
      <c r="W69" s="166"/>
      <c r="X69" s="166"/>
    </row>
    <row r="70" spans="1:25" s="94" customFormat="1">
      <c r="A70" s="374"/>
      <c r="B70" s="374"/>
      <c r="C70" s="376"/>
      <c r="D70" s="376"/>
      <c r="E70" s="163"/>
      <c r="F70" s="376"/>
      <c r="G70" s="376"/>
      <c r="H70" s="163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</row>
    <row r="71" spans="1:25" s="94" customFormat="1" ht="6" customHeight="1">
      <c r="A71" s="153"/>
      <c r="B71" s="15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56"/>
      <c r="P71" s="163"/>
      <c r="Q71" s="163"/>
      <c r="R71" s="163"/>
      <c r="S71" s="163"/>
      <c r="T71" s="163"/>
      <c r="U71" s="163"/>
      <c r="V71" s="163"/>
      <c r="W71" s="163"/>
      <c r="X71" s="163"/>
    </row>
    <row r="72" spans="1:25" s="94" customFormat="1">
      <c r="A72" s="374"/>
      <c r="B72" s="374"/>
      <c r="C72" s="377"/>
      <c r="D72" s="377"/>
      <c r="E72" s="183"/>
      <c r="F72" s="377"/>
      <c r="G72" s="377"/>
      <c r="H72" s="183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</row>
    <row r="73" spans="1:25" s="111" customFormat="1">
      <c r="A73" s="164"/>
      <c r="B73" s="164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5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5" s="171" customFormat="1">
      <c r="A74" s="374"/>
      <c r="B74" s="374"/>
      <c r="C74" s="376"/>
      <c r="D74" s="376"/>
      <c r="E74" s="163"/>
      <c r="F74" s="376"/>
      <c r="G74" s="376"/>
      <c r="H74" s="163"/>
      <c r="I74" s="169"/>
      <c r="J74" s="169"/>
      <c r="K74" s="169"/>
      <c r="L74" s="169"/>
      <c r="M74" s="169"/>
      <c r="N74" s="169"/>
      <c r="O74" s="170"/>
      <c r="P74" s="170"/>
      <c r="Q74" s="170"/>
      <c r="R74" s="170"/>
      <c r="S74" s="170"/>
      <c r="T74" s="170"/>
      <c r="U74" s="61"/>
      <c r="V74" s="61"/>
      <c r="W74" s="61"/>
      <c r="X74" s="61"/>
      <c r="Y74" s="61"/>
    </row>
    <row r="75" spans="1:25" s="171" customFormat="1">
      <c r="A75" s="153"/>
      <c r="B75" s="153"/>
      <c r="C75" s="163"/>
      <c r="D75" s="163"/>
      <c r="E75" s="163"/>
      <c r="F75" s="163"/>
      <c r="G75" s="163"/>
      <c r="H75" s="163"/>
      <c r="I75" s="61"/>
      <c r="J75" s="61"/>
      <c r="K75" s="61"/>
      <c r="L75" s="61"/>
      <c r="M75" s="61"/>
      <c r="N75" s="61"/>
      <c r="O75" s="170"/>
      <c r="P75" s="170"/>
      <c r="Q75" s="170"/>
      <c r="R75" s="170"/>
      <c r="S75" s="170"/>
      <c r="T75" s="170"/>
      <c r="U75" s="61"/>
      <c r="V75" s="61"/>
      <c r="W75" s="61"/>
      <c r="X75" s="61"/>
      <c r="Y75" s="61"/>
    </row>
    <row r="76" spans="1:25" s="171" customFormat="1">
      <c r="A76" s="374"/>
      <c r="B76" s="374"/>
      <c r="C76" s="377"/>
      <c r="D76" s="377"/>
      <c r="E76" s="183"/>
      <c r="F76" s="377"/>
      <c r="G76" s="377"/>
      <c r="H76" s="183"/>
      <c r="I76" s="61"/>
      <c r="J76" s="61"/>
      <c r="K76" s="61"/>
      <c r="L76" s="61"/>
      <c r="M76" s="61"/>
      <c r="N76" s="61"/>
      <c r="O76" s="170"/>
      <c r="P76" s="170"/>
      <c r="Q76" s="170"/>
      <c r="R76" s="170"/>
      <c r="S76" s="170"/>
      <c r="T76" s="170"/>
      <c r="U76" s="61"/>
      <c r="V76" s="61"/>
      <c r="W76" s="61"/>
      <c r="X76" s="61"/>
      <c r="Y76" s="61"/>
    </row>
    <row r="77" spans="1:25" s="171" customFormat="1" ht="15">
      <c r="A77" s="164"/>
      <c r="B77" s="164"/>
      <c r="C77" s="166"/>
      <c r="D77" s="166"/>
      <c r="E77" s="166"/>
      <c r="F77" s="166"/>
      <c r="G77" s="166"/>
      <c r="H77" s="166"/>
      <c r="I77" s="61"/>
      <c r="J77" s="61"/>
      <c r="K77" s="61"/>
      <c r="L77" s="61"/>
      <c r="M77" s="61"/>
      <c r="N77" s="61"/>
      <c r="O77" s="170"/>
      <c r="P77" s="170"/>
      <c r="Q77" s="170"/>
      <c r="R77" s="381"/>
      <c r="S77" s="381"/>
      <c r="T77" s="381"/>
      <c r="U77" s="381"/>
      <c r="V77" s="381"/>
      <c r="W77" s="61"/>
      <c r="X77" s="61"/>
      <c r="Y77" s="61"/>
    </row>
    <row r="78" spans="1:25" s="171" customFormat="1">
      <c r="A78" s="167"/>
      <c r="B78" s="168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70"/>
      <c r="P78" s="170"/>
      <c r="Q78" s="170"/>
      <c r="R78" s="170"/>
      <c r="S78" s="170"/>
      <c r="T78" s="170"/>
      <c r="U78" s="61"/>
      <c r="V78" s="61"/>
      <c r="W78" s="61"/>
      <c r="X78" s="61"/>
      <c r="Y78" s="61"/>
    </row>
    <row r="79" spans="1:25" s="171" customFormat="1" ht="15">
      <c r="A79" s="167"/>
      <c r="B79" s="167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70"/>
      <c r="P79" s="170"/>
      <c r="Q79" s="170"/>
      <c r="R79" s="381"/>
      <c r="S79" s="382"/>
      <c r="T79" s="382"/>
      <c r="U79" s="382"/>
      <c r="V79" s="382"/>
      <c r="W79" s="61"/>
      <c r="X79" s="61"/>
      <c r="Y79" s="61"/>
    </row>
    <row r="80" spans="1:25" s="171" customFormat="1">
      <c r="A80" s="167"/>
      <c r="B80" s="167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70"/>
      <c r="P80" s="170"/>
      <c r="Q80" s="170"/>
      <c r="R80" s="170"/>
      <c r="S80" s="170"/>
      <c r="T80" s="170"/>
      <c r="U80" s="61"/>
      <c r="V80" s="61"/>
      <c r="W80" s="61"/>
      <c r="X80" s="61"/>
      <c r="Y80" s="61"/>
    </row>
    <row r="81" spans="1:105" s="171" customFormat="1" ht="15">
      <c r="A81" s="167"/>
      <c r="B81" s="167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170"/>
      <c r="P81" s="170"/>
      <c r="Q81" s="170"/>
      <c r="R81" s="381"/>
      <c r="S81" s="382"/>
      <c r="T81" s="382"/>
      <c r="U81" s="382"/>
      <c r="V81" s="382"/>
      <c r="W81" s="61"/>
      <c r="X81" s="61"/>
      <c r="Y81" s="61"/>
    </row>
    <row r="82" spans="1:105" s="171" customFormat="1">
      <c r="A82" s="167"/>
      <c r="B82" s="167"/>
      <c r="C82" s="61"/>
      <c r="D82" s="61"/>
      <c r="E82" s="61"/>
      <c r="F82" s="61"/>
      <c r="G82" s="61"/>
      <c r="H82" s="61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spans="1:105" s="171" customFormat="1" ht="15">
      <c r="A83" s="167"/>
      <c r="B83" s="167"/>
      <c r="C83" s="61"/>
      <c r="D83" s="61"/>
      <c r="E83" s="61"/>
      <c r="F83" s="61"/>
      <c r="G83" s="61"/>
      <c r="H83" s="61"/>
      <c r="I83" s="170"/>
      <c r="J83" s="170"/>
      <c r="K83" s="170"/>
      <c r="L83" s="170"/>
      <c r="M83" s="170"/>
      <c r="N83" s="170"/>
      <c r="O83" s="170"/>
      <c r="P83" s="170"/>
      <c r="Q83" s="170"/>
      <c r="R83" s="381"/>
      <c r="S83" s="382"/>
      <c r="T83" s="382"/>
      <c r="U83" s="382"/>
      <c r="V83" s="382"/>
      <c r="W83" s="61"/>
      <c r="X83" s="61"/>
      <c r="Y83" s="170"/>
    </row>
    <row r="84" spans="1:105" s="171" customFormat="1">
      <c r="A84" s="167"/>
      <c r="B84" s="167"/>
      <c r="C84" s="61"/>
      <c r="D84" s="61"/>
      <c r="E84" s="61"/>
      <c r="F84" s="61"/>
      <c r="G84" s="61"/>
      <c r="H84" s="61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61"/>
      <c r="X84" s="61"/>
      <c r="Y84" s="170"/>
    </row>
    <row r="85" spans="1:105" s="171" customFormat="1">
      <c r="A85" s="167"/>
      <c r="B85" s="167"/>
      <c r="C85" s="61"/>
      <c r="D85" s="61"/>
      <c r="E85" s="61"/>
      <c r="F85" s="61"/>
      <c r="G85" s="61"/>
      <c r="H85" s="61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61"/>
      <c r="V85" s="61"/>
      <c r="W85" s="61"/>
      <c r="X85" s="61"/>
      <c r="Y85" s="170"/>
    </row>
    <row r="86" spans="1:105" s="171" customFormat="1">
      <c r="A86" s="172"/>
      <c r="B86" s="167"/>
      <c r="C86" s="61"/>
      <c r="D86" s="61"/>
      <c r="E86" s="61"/>
      <c r="F86" s="61"/>
      <c r="G86" s="61"/>
      <c r="H86" s="61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61"/>
      <c r="V86" s="61"/>
      <c r="W86" s="61"/>
      <c r="X86" s="61"/>
      <c r="Y86" s="170"/>
    </row>
    <row r="87" spans="1:105" s="170" customFormat="1">
      <c r="A87" s="172"/>
      <c r="B87" s="172"/>
      <c r="U87" s="61"/>
      <c r="V87" s="61"/>
      <c r="W87" s="61"/>
      <c r="X87" s="6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171"/>
      <c r="CM87" s="171"/>
      <c r="CN87" s="171"/>
      <c r="CO87" s="171"/>
      <c r="CP87" s="171"/>
      <c r="CQ87" s="171"/>
      <c r="CR87" s="171"/>
      <c r="CS87" s="171"/>
      <c r="CT87" s="171"/>
      <c r="CU87" s="171"/>
      <c r="CV87" s="171"/>
      <c r="CW87" s="171"/>
      <c r="CX87" s="171"/>
      <c r="CY87" s="171"/>
      <c r="CZ87" s="171"/>
      <c r="DA87" s="171"/>
    </row>
    <row r="88" spans="1:105" s="170" customFormat="1">
      <c r="A88" s="172"/>
      <c r="B88" s="167"/>
      <c r="C88" s="61"/>
      <c r="D88" s="61"/>
      <c r="E88" s="61"/>
      <c r="F88" s="61"/>
      <c r="G88" s="61"/>
      <c r="H88" s="61"/>
      <c r="U88" s="61"/>
      <c r="V88" s="61"/>
      <c r="W88" s="61"/>
      <c r="X88" s="6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1"/>
      <c r="BY88" s="171"/>
      <c r="BZ88" s="171"/>
      <c r="CA88" s="171"/>
      <c r="CB88" s="171"/>
      <c r="CC88" s="171"/>
      <c r="CD88" s="171"/>
      <c r="CE88" s="171"/>
      <c r="CF88" s="171"/>
      <c r="CG88" s="171"/>
      <c r="CH88" s="171"/>
      <c r="CI88" s="171"/>
      <c r="CJ88" s="171"/>
      <c r="CK88" s="171"/>
      <c r="CL88" s="171"/>
      <c r="CM88" s="171"/>
      <c r="CN88" s="171"/>
      <c r="CO88" s="171"/>
      <c r="CP88" s="171"/>
      <c r="CQ88" s="171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</row>
    <row r="89" spans="1:105" s="170" customFormat="1">
      <c r="A89" s="172"/>
      <c r="B89" s="172"/>
      <c r="U89" s="61"/>
      <c r="V89" s="61"/>
      <c r="W89" s="61"/>
      <c r="X89" s="6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</row>
    <row r="90" spans="1:105" s="171" customFormat="1">
      <c r="A90" s="172"/>
      <c r="B90" s="172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</row>
    <row r="91" spans="1:105" s="171" customFormat="1">
      <c r="A91" s="172"/>
      <c r="B91" s="173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</row>
    <row r="92" spans="1:105" s="171" customFormat="1">
      <c r="A92" s="172"/>
      <c r="B92" s="172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</row>
    <row r="93" spans="1:105" s="171" customFormat="1">
      <c r="A93" s="172"/>
      <c r="B93" s="172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</row>
    <row r="94" spans="1:105">
      <c r="A94" s="172"/>
      <c r="B94" s="172"/>
      <c r="C94" s="170"/>
      <c r="D94" s="170"/>
      <c r="E94" s="170"/>
      <c r="F94" s="170"/>
      <c r="G94" s="170"/>
      <c r="H94" s="170"/>
    </row>
    <row r="95" spans="1:105">
      <c r="A95" s="172"/>
      <c r="B95" s="172"/>
      <c r="C95" s="170"/>
      <c r="D95" s="170"/>
      <c r="E95" s="170"/>
      <c r="F95" s="170"/>
      <c r="G95" s="170"/>
      <c r="H95" s="170"/>
    </row>
    <row r="96" spans="1:105">
      <c r="A96" s="172"/>
      <c r="B96" s="172"/>
      <c r="C96" s="170"/>
      <c r="D96" s="170"/>
      <c r="E96" s="170"/>
      <c r="F96" s="170"/>
      <c r="G96" s="170"/>
      <c r="H96" s="170"/>
    </row>
    <row r="97" spans="1:8">
      <c r="A97" s="172"/>
      <c r="B97" s="172"/>
      <c r="C97" s="170"/>
      <c r="D97" s="170"/>
      <c r="E97" s="170"/>
      <c r="F97" s="170"/>
      <c r="G97" s="170"/>
      <c r="H97" s="170"/>
    </row>
  </sheetData>
  <mergeCells count="402">
    <mergeCell ref="A76:B76"/>
    <mergeCell ref="C76:D76"/>
    <mergeCell ref="F76:G76"/>
    <mergeCell ref="W47:X47"/>
    <mergeCell ref="K47:L47"/>
    <mergeCell ref="M47:N47"/>
    <mergeCell ref="O47:P47"/>
    <mergeCell ref="Q47:R47"/>
    <mergeCell ref="S47:T47"/>
    <mergeCell ref="U47:V47"/>
    <mergeCell ref="C50:D50"/>
    <mergeCell ref="F50:G50"/>
    <mergeCell ref="C53:D53"/>
    <mergeCell ref="F53:G53"/>
    <mergeCell ref="A60:B60"/>
    <mergeCell ref="A62:B62"/>
    <mergeCell ref="C62:D62"/>
    <mergeCell ref="F62:G62"/>
    <mergeCell ref="A74:B74"/>
    <mergeCell ref="C74:D74"/>
    <mergeCell ref="F74:G74"/>
    <mergeCell ref="C47:D47"/>
    <mergeCell ref="F47:G47"/>
    <mergeCell ref="E48:G48"/>
    <mergeCell ref="C41:D41"/>
    <mergeCell ref="F41:G41"/>
    <mergeCell ref="C42:D42"/>
    <mergeCell ref="F42:G42"/>
    <mergeCell ref="E44:G44"/>
    <mergeCell ref="A6:B6"/>
    <mergeCell ref="I6:J6"/>
    <mergeCell ref="C28:D28"/>
    <mergeCell ref="F28:G28"/>
    <mergeCell ref="I28:J28"/>
    <mergeCell ref="C29:D29"/>
    <mergeCell ref="F29:G29"/>
    <mergeCell ref="I29:J29"/>
    <mergeCell ref="I41:J41"/>
    <mergeCell ref="F21:G21"/>
    <mergeCell ref="I22:J22"/>
    <mergeCell ref="C19:G19"/>
    <mergeCell ref="I19:J19"/>
    <mergeCell ref="C23:D23"/>
    <mergeCell ref="F23:G23"/>
    <mergeCell ref="I23:J23"/>
    <mergeCell ref="C27:D27"/>
    <mergeCell ref="F27:G27"/>
    <mergeCell ref="I27:J27"/>
    <mergeCell ref="A1:E2"/>
    <mergeCell ref="E46:G46"/>
    <mergeCell ref="C9:G9"/>
    <mergeCell ref="I9:J9"/>
    <mergeCell ref="K9:L9"/>
    <mergeCell ref="M9:N9"/>
    <mergeCell ref="O9:P9"/>
    <mergeCell ref="C14:G14"/>
    <mergeCell ref="I14:J14"/>
    <mergeCell ref="K14:L14"/>
    <mergeCell ref="M14:N14"/>
    <mergeCell ref="O14:P14"/>
    <mergeCell ref="C18:G18"/>
    <mergeCell ref="I18:J18"/>
    <mergeCell ref="K18:L18"/>
    <mergeCell ref="M18:N18"/>
    <mergeCell ref="O18:P18"/>
    <mergeCell ref="C24:D24"/>
    <mergeCell ref="F24:G24"/>
    <mergeCell ref="I24:J24"/>
    <mergeCell ref="K24:L24"/>
    <mergeCell ref="M24:N24"/>
    <mergeCell ref="C40:D40"/>
    <mergeCell ref="F40:G40"/>
    <mergeCell ref="Q9:R9"/>
    <mergeCell ref="S9:T9"/>
    <mergeCell ref="U9:V9"/>
    <mergeCell ref="W9:X9"/>
    <mergeCell ref="C11:G11"/>
    <mergeCell ref="O6:P6"/>
    <mergeCell ref="Q6:R6"/>
    <mergeCell ref="S6:T6"/>
    <mergeCell ref="U6:V6"/>
    <mergeCell ref="W6:X6"/>
    <mergeCell ref="C8:G8"/>
    <mergeCell ref="K6:L6"/>
    <mergeCell ref="M6:N6"/>
    <mergeCell ref="S12:T12"/>
    <mergeCell ref="U12:V12"/>
    <mergeCell ref="W12:X12"/>
    <mergeCell ref="C13:G13"/>
    <mergeCell ref="I13:J13"/>
    <mergeCell ref="K13:L13"/>
    <mergeCell ref="M13:N13"/>
    <mergeCell ref="O13:P13"/>
    <mergeCell ref="Q13:R13"/>
    <mergeCell ref="S13:T13"/>
    <mergeCell ref="C12:G12"/>
    <mergeCell ref="I12:J12"/>
    <mergeCell ref="K12:L12"/>
    <mergeCell ref="M12:N12"/>
    <mergeCell ref="O12:P12"/>
    <mergeCell ref="Q12:R12"/>
    <mergeCell ref="U13:V13"/>
    <mergeCell ref="W13:X13"/>
    <mergeCell ref="Q14:R14"/>
    <mergeCell ref="S14:T14"/>
    <mergeCell ref="U14:V14"/>
    <mergeCell ref="W14:X14"/>
    <mergeCell ref="C15:G15"/>
    <mergeCell ref="I15:J15"/>
    <mergeCell ref="K15:L15"/>
    <mergeCell ref="M15:N15"/>
    <mergeCell ref="O15:P15"/>
    <mergeCell ref="Q15:R15"/>
    <mergeCell ref="S15:T15"/>
    <mergeCell ref="U15:V15"/>
    <mergeCell ref="W15:X15"/>
    <mergeCell ref="C17:G17"/>
    <mergeCell ref="I17:J17"/>
    <mergeCell ref="K17:L17"/>
    <mergeCell ref="M17:N17"/>
    <mergeCell ref="O17:P17"/>
    <mergeCell ref="Q17:R17"/>
    <mergeCell ref="S17:T17"/>
    <mergeCell ref="C16:G16"/>
    <mergeCell ref="I16:J16"/>
    <mergeCell ref="K16:L16"/>
    <mergeCell ref="M16:N16"/>
    <mergeCell ref="O16:P16"/>
    <mergeCell ref="Q16:R16"/>
    <mergeCell ref="S16:T16"/>
    <mergeCell ref="U16:V16"/>
    <mergeCell ref="W18:X18"/>
    <mergeCell ref="K19:L19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6:X16"/>
    <mergeCell ref="U17:V17"/>
    <mergeCell ref="W17:X17"/>
    <mergeCell ref="K23:L23"/>
    <mergeCell ref="M23:N23"/>
    <mergeCell ref="O23:P23"/>
    <mergeCell ref="Q23:R23"/>
    <mergeCell ref="S23:T23"/>
    <mergeCell ref="U23:V23"/>
    <mergeCell ref="W23:X23"/>
    <mergeCell ref="C22:D22"/>
    <mergeCell ref="F22:G22"/>
    <mergeCell ref="K22:L22"/>
    <mergeCell ref="M22:N22"/>
    <mergeCell ref="O22:P22"/>
    <mergeCell ref="Q22:R22"/>
    <mergeCell ref="S22:T22"/>
    <mergeCell ref="U22:V22"/>
    <mergeCell ref="W22:X22"/>
    <mergeCell ref="O24:P24"/>
    <mergeCell ref="Q24:R24"/>
    <mergeCell ref="S25:T25"/>
    <mergeCell ref="U25:V25"/>
    <mergeCell ref="W25:X25"/>
    <mergeCell ref="C26:D26"/>
    <mergeCell ref="F26:G26"/>
    <mergeCell ref="I26:J26"/>
    <mergeCell ref="K26:L26"/>
    <mergeCell ref="S24:T24"/>
    <mergeCell ref="U24:V24"/>
    <mergeCell ref="W24:X24"/>
    <mergeCell ref="C25:D25"/>
    <mergeCell ref="F25:G25"/>
    <mergeCell ref="I25:J25"/>
    <mergeCell ref="K25:L25"/>
    <mergeCell ref="M25:N25"/>
    <mergeCell ref="O25:P25"/>
    <mergeCell ref="Q25:R25"/>
    <mergeCell ref="K28:L28"/>
    <mergeCell ref="M28:N28"/>
    <mergeCell ref="O28:P28"/>
    <mergeCell ref="Q28:R28"/>
    <mergeCell ref="M27:N27"/>
    <mergeCell ref="O27:P27"/>
    <mergeCell ref="S28:T28"/>
    <mergeCell ref="U28:V28"/>
    <mergeCell ref="W28:X28"/>
    <mergeCell ref="K27:L27"/>
    <mergeCell ref="Q27:R27"/>
    <mergeCell ref="S27:T27"/>
    <mergeCell ref="U27:V27"/>
    <mergeCell ref="W27:X27"/>
    <mergeCell ref="K29:L29"/>
    <mergeCell ref="M29:N29"/>
    <mergeCell ref="O29:P29"/>
    <mergeCell ref="Q29:R29"/>
    <mergeCell ref="S29:T29"/>
    <mergeCell ref="U29:V29"/>
    <mergeCell ref="W29:X29"/>
    <mergeCell ref="C30:D30"/>
    <mergeCell ref="F30:G30"/>
    <mergeCell ref="I30:J30"/>
    <mergeCell ref="K30:L30"/>
    <mergeCell ref="M30:N30"/>
    <mergeCell ref="O30:P30"/>
    <mergeCell ref="Q30:R30"/>
    <mergeCell ref="S31:T31"/>
    <mergeCell ref="U31:V31"/>
    <mergeCell ref="W31:X31"/>
    <mergeCell ref="C32:D32"/>
    <mergeCell ref="F32:G32"/>
    <mergeCell ref="C33:D33"/>
    <mergeCell ref="F33:G33"/>
    <mergeCell ref="S30:T30"/>
    <mergeCell ref="U30:V30"/>
    <mergeCell ref="W30:X30"/>
    <mergeCell ref="C31:D31"/>
    <mergeCell ref="F31:G31"/>
    <mergeCell ref="I31:J31"/>
    <mergeCell ref="K31:L31"/>
    <mergeCell ref="M31:N31"/>
    <mergeCell ref="O31:P31"/>
    <mergeCell ref="Q31:R31"/>
    <mergeCell ref="Q35:R35"/>
    <mergeCell ref="S35:T35"/>
    <mergeCell ref="U35:V35"/>
    <mergeCell ref="W35:X35"/>
    <mergeCell ref="C34:D34"/>
    <mergeCell ref="F34:G34"/>
    <mergeCell ref="C35:D35"/>
    <mergeCell ref="F35:G35"/>
    <mergeCell ref="I35:J35"/>
    <mergeCell ref="K35:L35"/>
    <mergeCell ref="M35:N35"/>
    <mergeCell ref="O35:P35"/>
    <mergeCell ref="Q37:R37"/>
    <mergeCell ref="S37:T37"/>
    <mergeCell ref="U37:V37"/>
    <mergeCell ref="W37:X37"/>
    <mergeCell ref="C38:D38"/>
    <mergeCell ref="F38:G38"/>
    <mergeCell ref="Q36:R36"/>
    <mergeCell ref="S36:T36"/>
    <mergeCell ref="U36:V36"/>
    <mergeCell ref="W36:X36"/>
    <mergeCell ref="C37:D37"/>
    <mergeCell ref="F37:G37"/>
    <mergeCell ref="I37:J37"/>
    <mergeCell ref="K37:L37"/>
    <mergeCell ref="M37:N37"/>
    <mergeCell ref="O37:P37"/>
    <mergeCell ref="C36:D36"/>
    <mergeCell ref="F36:G36"/>
    <mergeCell ref="I36:J36"/>
    <mergeCell ref="K36:L36"/>
    <mergeCell ref="M36:N36"/>
    <mergeCell ref="O36:P36"/>
    <mergeCell ref="Q39:R39"/>
    <mergeCell ref="S39:T39"/>
    <mergeCell ref="U39:V39"/>
    <mergeCell ref="W39:X39"/>
    <mergeCell ref="C43:D43"/>
    <mergeCell ref="F43:G43"/>
    <mergeCell ref="I43:J43"/>
    <mergeCell ref="K43:L43"/>
    <mergeCell ref="M43:N43"/>
    <mergeCell ref="O43:P43"/>
    <mergeCell ref="C39:D39"/>
    <mergeCell ref="F39:G39"/>
    <mergeCell ref="I39:J39"/>
    <mergeCell ref="K39:L39"/>
    <mergeCell ref="M39:N39"/>
    <mergeCell ref="O39:P39"/>
    <mergeCell ref="I40:J40"/>
    <mergeCell ref="K40:L40"/>
    <mergeCell ref="M40:N40"/>
    <mergeCell ref="O40:P40"/>
    <mergeCell ref="I42:J42"/>
    <mergeCell ref="K42:L42"/>
    <mergeCell ref="M42:N42"/>
    <mergeCell ref="O42:P42"/>
    <mergeCell ref="U43:V43"/>
    <mergeCell ref="W43:X43"/>
    <mergeCell ref="S49:T49"/>
    <mergeCell ref="U49:V49"/>
    <mergeCell ref="W49:X49"/>
    <mergeCell ref="S40:T40"/>
    <mergeCell ref="U42:V42"/>
    <mergeCell ref="W42:X42"/>
    <mergeCell ref="Q42:R42"/>
    <mergeCell ref="S42:T42"/>
    <mergeCell ref="U40:V40"/>
    <mergeCell ref="W40:X40"/>
    <mergeCell ref="I47:J47"/>
    <mergeCell ref="I49:J49"/>
    <mergeCell ref="K49:L49"/>
    <mergeCell ref="M49:N49"/>
    <mergeCell ref="O49:P49"/>
    <mergeCell ref="I52:J52"/>
    <mergeCell ref="K52:L52"/>
    <mergeCell ref="M52:N52"/>
    <mergeCell ref="O52:P52"/>
    <mergeCell ref="C56:D56"/>
    <mergeCell ref="F56:G56"/>
    <mergeCell ref="I56:J56"/>
    <mergeCell ref="K56:L56"/>
    <mergeCell ref="M56:N56"/>
    <mergeCell ref="O56:P56"/>
    <mergeCell ref="Q56:R56"/>
    <mergeCell ref="S56:T56"/>
    <mergeCell ref="U56:V56"/>
    <mergeCell ref="I58:J58"/>
    <mergeCell ref="K58:L58"/>
    <mergeCell ref="M58:N58"/>
    <mergeCell ref="O58:P58"/>
    <mergeCell ref="Q58:R58"/>
    <mergeCell ref="S58:T58"/>
    <mergeCell ref="U58:V58"/>
    <mergeCell ref="W58:X58"/>
    <mergeCell ref="C60:D60"/>
    <mergeCell ref="F60:G60"/>
    <mergeCell ref="I60:J60"/>
    <mergeCell ref="K60:L60"/>
    <mergeCell ref="M60:N60"/>
    <mergeCell ref="O60:P60"/>
    <mergeCell ref="Q60:R60"/>
    <mergeCell ref="S60:T60"/>
    <mergeCell ref="U60:V60"/>
    <mergeCell ref="W60:X60"/>
    <mergeCell ref="A68:B68"/>
    <mergeCell ref="C68:D68"/>
    <mergeCell ref="F68:G68"/>
    <mergeCell ref="I68:J68"/>
    <mergeCell ref="K68:L68"/>
    <mergeCell ref="M68:N68"/>
    <mergeCell ref="W64:X64"/>
    <mergeCell ref="I66:J66"/>
    <mergeCell ref="K66:L66"/>
    <mergeCell ref="M66:N66"/>
    <mergeCell ref="O66:P66"/>
    <mergeCell ref="Q66:R66"/>
    <mergeCell ref="S66:T66"/>
    <mergeCell ref="U66:V66"/>
    <mergeCell ref="W66:X66"/>
    <mergeCell ref="C64:D64"/>
    <mergeCell ref="F64:G64"/>
    <mergeCell ref="I64:J64"/>
    <mergeCell ref="K64:L64"/>
    <mergeCell ref="M64:N64"/>
    <mergeCell ref="O64:P64"/>
    <mergeCell ref="Q64:R64"/>
    <mergeCell ref="S64:T64"/>
    <mergeCell ref="U64:V64"/>
    <mergeCell ref="A72:B72"/>
    <mergeCell ref="C72:D72"/>
    <mergeCell ref="F72:G72"/>
    <mergeCell ref="I72:J72"/>
    <mergeCell ref="K72:L72"/>
    <mergeCell ref="M70:N70"/>
    <mergeCell ref="O70:P70"/>
    <mergeCell ref="Q70:R70"/>
    <mergeCell ref="S70:T70"/>
    <mergeCell ref="A70:B70"/>
    <mergeCell ref="C70:D70"/>
    <mergeCell ref="F70:G70"/>
    <mergeCell ref="I70:J70"/>
    <mergeCell ref="K70:L70"/>
    <mergeCell ref="R79:V79"/>
    <mergeCell ref="R81:V81"/>
    <mergeCell ref="R83:V83"/>
    <mergeCell ref="M72:N72"/>
    <mergeCell ref="O72:P72"/>
    <mergeCell ref="Q72:R72"/>
    <mergeCell ref="S72:T72"/>
    <mergeCell ref="U72:V72"/>
    <mergeCell ref="W72:X72"/>
    <mergeCell ref="K41:L41"/>
    <mergeCell ref="M41:N41"/>
    <mergeCell ref="O41:P41"/>
    <mergeCell ref="Q41:R41"/>
    <mergeCell ref="S41:T41"/>
    <mergeCell ref="U41:V41"/>
    <mergeCell ref="W41:X41"/>
    <mergeCell ref="Q40:R40"/>
    <mergeCell ref="R77:V77"/>
    <mergeCell ref="U70:V70"/>
    <mergeCell ref="W70:X70"/>
    <mergeCell ref="O68:P68"/>
    <mergeCell ref="Q68:R68"/>
    <mergeCell ref="S68:T68"/>
    <mergeCell ref="U68:V68"/>
    <mergeCell ref="W68:X68"/>
    <mergeCell ref="Q52:R52"/>
    <mergeCell ref="S52:T52"/>
    <mergeCell ref="U52:V52"/>
    <mergeCell ref="W52:X52"/>
    <mergeCell ref="W56:X56"/>
    <mergeCell ref="Q49:R49"/>
    <mergeCell ref="Q43:R43"/>
    <mergeCell ref="S43:T43"/>
  </mergeCells>
  <pageMargins left="0.78740157480314965" right="0.59055118110236227" top="0.82677165354330717" bottom="0.35433070866141736" header="0" footer="0.15748031496062992"/>
  <pageSetup paperSize="9" scale="55" orientation="portrait" r:id="rId1"/>
  <headerFooter alignWithMargins="0">
    <oddHeader>&amp;L&amp;G&amp;R&amp;G</oddHeader>
    <oddFooter>&amp;L&amp;"Arial,Standard"&amp;F; &amp;A&amp;C&amp;D / &amp;T&amp;R&amp;P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14</vt:i4>
      </vt:variant>
    </vt:vector>
  </HeadingPairs>
  <TitlesOfParts>
    <vt:vector size="29" baseType="lpstr">
      <vt:lpstr>Aperçu</vt:lpstr>
      <vt:lpstr>Soumissionnaire A</vt:lpstr>
      <vt:lpstr>Soumissionnaire B</vt:lpstr>
      <vt:lpstr>Soumissionnaire C</vt:lpstr>
      <vt:lpstr>Soumissionnaire D</vt:lpstr>
      <vt:lpstr>Soumissionnaire E</vt:lpstr>
      <vt:lpstr>Soumissionnaire F</vt:lpstr>
      <vt:lpstr>Soumissionnaire G</vt:lpstr>
      <vt:lpstr>Soumissionnaire H</vt:lpstr>
      <vt:lpstr>Soumissionnaire I</vt:lpstr>
      <vt:lpstr>Soumissionnaire J</vt:lpstr>
      <vt:lpstr>Soumissionnaire K</vt:lpstr>
      <vt:lpstr>Soumissionnaire L</vt:lpstr>
      <vt:lpstr>Prix de l'offre révisé</vt:lpstr>
      <vt:lpstr>Aperçu anonyme</vt:lpstr>
      <vt:lpstr>Aperçu!Area_stampa</vt:lpstr>
      <vt:lpstr>'Aperçu anonyme'!Area_stampa</vt:lpstr>
      <vt:lpstr>'Soumissionnaire A'!Area_stampa</vt:lpstr>
      <vt:lpstr>'Soumissionnaire B'!Area_stampa</vt:lpstr>
      <vt:lpstr>'Soumissionnaire C'!Area_stampa</vt:lpstr>
      <vt:lpstr>'Soumissionnaire D'!Area_stampa</vt:lpstr>
      <vt:lpstr>'Soumissionnaire E'!Area_stampa</vt:lpstr>
      <vt:lpstr>'Soumissionnaire F'!Area_stampa</vt:lpstr>
      <vt:lpstr>'Soumissionnaire G'!Area_stampa</vt:lpstr>
      <vt:lpstr>'Soumissionnaire H'!Area_stampa</vt:lpstr>
      <vt:lpstr>'Soumissionnaire I'!Area_stampa</vt:lpstr>
      <vt:lpstr>'Soumissionnaire J'!Area_stampa</vt:lpstr>
      <vt:lpstr>'Soumissionnaire K'!Area_stampa</vt:lpstr>
      <vt:lpstr>'Soumissionnaire L'!Area_stampa</vt:lpstr>
    </vt:vector>
  </TitlesOfParts>
  <Company>Bundesamt für Strassen ASTRA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Evaluationstabelle</dc:title>
  <dc:creator>Stefan Mader</dc:creator>
  <cp:lastModifiedBy>u80818821</cp:lastModifiedBy>
  <cp:lastPrinted>2015-03-10T08:18:41Z</cp:lastPrinted>
  <dcterms:created xsi:type="dcterms:W3CDTF">2001-12-21T10:26:00Z</dcterms:created>
  <dcterms:modified xsi:type="dcterms:W3CDTF">2015-03-13T08:24:46Z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COO.2045.100.7.3244067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Ruchti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Rechtsdienst und Landerwerb (RDL)</vt:lpwstr>
  </property>
  <property fmtid="{D5CDD505-2E9C-101B-9397-08002B2CF9AE}" pid="17" name="FSC#COOELAK@1.1001:CreatedAt">
    <vt:lpwstr>06.02.2013 11:59:44</vt:lpwstr>
  </property>
  <property fmtid="{D5CDD505-2E9C-101B-9397-08002B2CF9AE}" pid="18" name="FSC#COOELAK@1.1001:OU">
    <vt:lpwstr>Rechtsdienst und Landerwerb (RDL)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*COO.2045.100.7.3244067*</vt:lpwstr>
  </property>
  <property fmtid="{D5CDD505-2E9C-101B-9397-08002B2CF9AE}" pid="21" name="FSC#COOELAK@1.1001:RefBarCode">
    <vt:lpwstr>*044 Tableau d'évaluation*</vt:lpwstr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</Properties>
</file>