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80763913\AppData\Local\rubicon\Acta Nova Client\Data\670000609\"/>
    </mc:Choice>
  </mc:AlternateContent>
  <bookViews>
    <workbookView xWindow="-110" yWindow="-110" windowWidth="38620" windowHeight="21100" tabRatio="437" xr2:uid="{00000000-000D-0000-FFFF-FFFF00000000}"/>
  </bookViews>
  <sheets>
    <sheet name="Mengengerüst" sheetId="6" r:id="rId1"/>
    <sheet name="Kostenschätzung" sheetId="5" r:id="rId2"/>
  </sheets>
  <definedNames>
    <definedName name="Print_Area" localSheetId="0">Mengengerüst!$A$1:$W$70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3" i="6" l="1"/>
  <c r="S43" i="6"/>
  <c r="G43" i="6"/>
  <c r="T42" i="6"/>
  <c r="S42" i="6"/>
  <c r="G42" i="6"/>
  <c r="T41" i="6"/>
  <c r="S41" i="6"/>
  <c r="G41" i="6"/>
  <c r="T40" i="6"/>
  <c r="S40" i="6"/>
  <c r="G40" i="6"/>
  <c r="T39" i="6"/>
  <c r="S39" i="6"/>
  <c r="G39" i="6"/>
  <c r="T38" i="6"/>
  <c r="S38" i="6"/>
  <c r="G38" i="6"/>
  <c r="T36" i="6"/>
  <c r="S36" i="6"/>
  <c r="G36" i="6"/>
  <c r="T35" i="6"/>
  <c r="S35" i="6"/>
  <c r="G35" i="6"/>
  <c r="T34" i="6"/>
  <c r="S34" i="6"/>
  <c r="G34" i="6"/>
  <c r="T33" i="6"/>
  <c r="S33" i="6"/>
  <c r="G33" i="6"/>
  <c r="T32" i="6"/>
  <c r="S32" i="6"/>
  <c r="G32" i="6"/>
  <c r="T31" i="6"/>
  <c r="S31" i="6"/>
  <c r="G31" i="6"/>
  <c r="T29" i="6"/>
  <c r="S29" i="6"/>
  <c r="G29" i="6"/>
  <c r="T28" i="6"/>
  <c r="S28" i="6"/>
  <c r="G28" i="6"/>
  <c r="T27" i="6"/>
  <c r="S27" i="6"/>
  <c r="G27" i="6"/>
  <c r="T26" i="6"/>
  <c r="S26" i="6"/>
  <c r="G26" i="6"/>
  <c r="T25" i="6"/>
  <c r="S25" i="6"/>
  <c r="G25" i="6"/>
  <c r="T24" i="6"/>
  <c r="S24" i="6"/>
  <c r="G24" i="6"/>
  <c r="T22" i="6"/>
  <c r="S22" i="6"/>
  <c r="G22" i="6"/>
  <c r="T21" i="6"/>
  <c r="S21" i="6"/>
  <c r="G21" i="6"/>
  <c r="T20" i="6"/>
  <c r="S20" i="6"/>
  <c r="G20" i="6"/>
  <c r="T19" i="6"/>
  <c r="S19" i="6"/>
  <c r="G19" i="6"/>
  <c r="T18" i="6"/>
  <c r="S18" i="6"/>
  <c r="G18" i="6"/>
  <c r="T17" i="6"/>
  <c r="S17" i="6"/>
  <c r="G17" i="6"/>
  <c r="T15" i="6"/>
  <c r="S15" i="6"/>
  <c r="G15" i="6"/>
  <c r="G60" i="6"/>
  <c r="S14" i="6"/>
  <c r="S13" i="6"/>
  <c r="S12" i="6"/>
  <c r="S11" i="6"/>
  <c r="S10" i="6"/>
  <c r="J45" i="6"/>
  <c r="J46" i="6" s="1"/>
  <c r="K45" i="6"/>
  <c r="K50" i="6" s="1"/>
  <c r="J50" i="6" l="1"/>
  <c r="K46" i="6"/>
  <c r="E24" i="5" l="1"/>
  <c r="E23" i="5"/>
  <c r="D30" i="5"/>
  <c r="D29" i="5"/>
  <c r="D18" i="5"/>
  <c r="E18" i="5" s="1"/>
  <c r="G68" i="6"/>
  <c r="W46" i="6"/>
  <c r="V46" i="6"/>
  <c r="U46" i="6"/>
  <c r="I45" i="6"/>
  <c r="I46" i="6" s="1"/>
  <c r="L45" i="6"/>
  <c r="L46" i="6" s="1"/>
  <c r="I50" i="6" l="1"/>
  <c r="L50" i="6"/>
  <c r="M45" i="6" l="1"/>
  <c r="Q45" i="6"/>
  <c r="M46" i="6" l="1"/>
  <c r="M50" i="6"/>
  <c r="Q46" i="6"/>
  <c r="Q50" i="6"/>
  <c r="P45" i="6" l="1"/>
  <c r="P46" i="6" l="1"/>
  <c r="P50" i="6"/>
  <c r="T50" i="6" s="1"/>
  <c r="D17" i="5" s="1"/>
  <c r="E17" i="5" s="1"/>
  <c r="T10" i="6"/>
  <c r="N45" i="6"/>
  <c r="T11" i="6"/>
  <c r="G12" i="6"/>
  <c r="G11" i="6"/>
  <c r="N46" i="6" l="1"/>
  <c r="N50" i="6"/>
  <c r="O45" i="6"/>
  <c r="O46" i="6" l="1"/>
  <c r="G46" i="6" s="1"/>
  <c r="G48" i="6" s="1"/>
  <c r="O50" i="6"/>
  <c r="G50" i="6" s="1"/>
  <c r="S50" i="6" l="1"/>
  <c r="D16" i="5" s="1"/>
  <c r="E16" i="5" s="1"/>
  <c r="T14" i="6"/>
  <c r="G14" i="6"/>
  <c r="T13" i="6"/>
  <c r="G13" i="6"/>
  <c r="T12" i="6"/>
  <c r="G10" i="6"/>
  <c r="T46" i="6" l="1"/>
  <c r="T48" i="6" s="1"/>
  <c r="D7" i="5" s="1"/>
  <c r="D13" i="5" s="1"/>
  <c r="E13" i="5" s="1"/>
  <c r="S46" i="6"/>
  <c r="S48" i="6" s="1"/>
  <c r="D6" i="5" s="1"/>
  <c r="D14" i="5" s="1"/>
  <c r="E14" i="5" s="1"/>
  <c r="G37" i="6"/>
  <c r="G9" i="6"/>
  <c r="G23" i="6"/>
  <c r="G30" i="6"/>
  <c r="G16" i="6"/>
  <c r="E7" i="5" l="1"/>
  <c r="D15" i="5"/>
  <c r="E15" i="5" s="1"/>
  <c r="D8" i="5"/>
  <c r="E8" i="5" s="1"/>
  <c r="E6" i="5"/>
  <c r="G45" i="6"/>
  <c r="E29" i="5"/>
  <c r="E30" i="5"/>
  <c r="E25" i="5" l="1"/>
  <c r="E34" i="5" s="1"/>
  <c r="D11" i="5" l="1"/>
  <c r="E11" i="5" s="1"/>
  <c r="D9" i="5"/>
  <c r="E9" i="5" s="1"/>
  <c r="D10" i="5"/>
  <c r="E10" i="5" s="1"/>
  <c r="D12" i="5"/>
  <c r="E12" i="5" s="1"/>
  <c r="E19" i="5" l="1"/>
  <c r="E33" i="5" s="1"/>
  <c r="E31" i="5" l="1"/>
  <c r="E35" i="5" l="1"/>
  <c r="E36" i="5" s="1"/>
  <c r="E37" i="5" s="1"/>
  <c r="E38" i="5" l="1"/>
  <c r="E39" i="5" l="1"/>
  <c r="E40" i="5" s="1"/>
</calcChain>
</file>

<file path=xl/sharedStrings.xml><?xml version="1.0" encoding="utf-8"?>
<sst xmlns="http://schemas.openxmlformats.org/spreadsheetml/2006/main" count="168" uniqueCount="123">
  <si>
    <t>Rabatt</t>
  </si>
  <si>
    <t>MWSt.</t>
  </si>
  <si>
    <t>Zwischentotal 1</t>
  </si>
  <si>
    <t>1+1</t>
  </si>
  <si>
    <t>2+2</t>
  </si>
  <si>
    <t>Anschlussstrecken</t>
  </si>
  <si>
    <t>1+2</t>
  </si>
  <si>
    <t>Kapt.</t>
  </si>
  <si>
    <t>3.1.1</t>
  </si>
  <si>
    <t>3.1.2</t>
  </si>
  <si>
    <t>3.1.3</t>
  </si>
  <si>
    <t>3.1.4</t>
  </si>
  <si>
    <t>3.1.5</t>
  </si>
  <si>
    <t>3.1.6</t>
  </si>
  <si>
    <t>Grundleistung</t>
  </si>
  <si>
    <t>3.2.1</t>
  </si>
  <si>
    <t>3.2.2</t>
  </si>
  <si>
    <t>[km]</t>
  </si>
  <si>
    <t>[CHF]</t>
  </si>
  <si>
    <t>Einheitspreis</t>
  </si>
  <si>
    <t>[CHF/km]</t>
  </si>
  <si>
    <t>Beschrieb</t>
  </si>
  <si>
    <t>6</t>
  </si>
  <si>
    <t>Total Optionen</t>
  </si>
  <si>
    <t>Total Grundleistung</t>
  </si>
  <si>
    <t>3+3</t>
  </si>
  <si>
    <t>2+2 / 1+1</t>
  </si>
  <si>
    <t>Rampen</t>
  </si>
  <si>
    <t>Optionen</t>
  </si>
  <si>
    <t>Option</t>
  </si>
  <si>
    <t>Abnahmebefahrungen (nach jährlichen KBU-Massnahmen und kleineren Belagsprojekten, ~50 km pro Jahr)</t>
  </si>
  <si>
    <t>alle</t>
  </si>
  <si>
    <t>alle Varianten</t>
  </si>
  <si>
    <t>Regie Stunden - Projektleiter</t>
  </si>
  <si>
    <t>1 und 2</t>
  </si>
  <si>
    <t>Griffigkeitsmesungen im Tunnel (~ 20 km pro Jahr)</t>
  </si>
  <si>
    <t>Autobahnen (Stamm- + Zubringerachsen)</t>
  </si>
  <si>
    <t>6-Spurig
 3+3</t>
  </si>
  <si>
    <t>5-Spurig
 3+2 / 2+3</t>
  </si>
  <si>
    <t>4-Spurig
 2+2</t>
  </si>
  <si>
    <t>3-Spurig
 2+1 / 1+2</t>
  </si>
  <si>
    <t xml:space="preserve">2-Spurig
 1+1 </t>
  </si>
  <si>
    <t>1</t>
  </si>
  <si>
    <t xml:space="preserve">Anzahl Rampen </t>
  </si>
  <si>
    <t>Anzahl Anschlussstrecken</t>
  </si>
  <si>
    <t>Anzahl Kreisel</t>
  </si>
  <si>
    <t>Testmessung</t>
  </si>
  <si>
    <t xml:space="preserve">Teststrecke 1: </t>
  </si>
  <si>
    <t xml:space="preserve">Teststrecke 3: </t>
  </si>
  <si>
    <t>Teststrecke 2:</t>
  </si>
  <si>
    <t>Oberflächenschäden Stamm- und Zubringerachsen</t>
  </si>
  <si>
    <t>Längsebenheit Stamm- und Zubringerachsen</t>
  </si>
  <si>
    <t>Querebenheit Stamm- und Zubringerachsen</t>
  </si>
  <si>
    <t>Griffigkeit Stamm- und Zubringerachsen</t>
  </si>
  <si>
    <t>Geometrie und Nutzung Stamm- und Zubringerachsen</t>
  </si>
  <si>
    <t>Reserve für Ausbau von Fahrstreifen</t>
  </si>
  <si>
    <t>Summe Aufnahmekilometer Geometrie und Nutzung</t>
  </si>
  <si>
    <t>Regie</t>
  </si>
  <si>
    <t>[CHF/Std]</t>
  </si>
  <si>
    <t>Stunden</t>
  </si>
  <si>
    <t>[Std]</t>
  </si>
  <si>
    <t>Kosten</t>
  </si>
  <si>
    <t>Total Regie</t>
  </si>
  <si>
    <t>Abnahmebefahrungen (nach jährlichen Belagsarbeiten, ~50 km pro Jahr)</t>
  </si>
  <si>
    <t>8-Spurig
 4+4</t>
  </si>
  <si>
    <t>Angebotssumme (exkl. MwSt.)</t>
  </si>
  <si>
    <t>Total (inkl. MwSt.)</t>
  </si>
  <si>
    <t>Aufnahmekilometer</t>
  </si>
  <si>
    <t>Quer- und Längsneigung Stamm- und Zubringerachsen</t>
  </si>
  <si>
    <t>Regie Stunden - Operator</t>
  </si>
  <si>
    <t>Jahr</t>
  </si>
  <si>
    <t>Abschnitte</t>
  </si>
  <si>
    <t>Strassenklasse</t>
  </si>
  <si>
    <t>Strecke von km</t>
  </si>
  <si>
    <t>Strecke bis km</t>
  </si>
  <si>
    <t>Länge in km</t>
  </si>
  <si>
    <t>Rampenachsen</t>
  </si>
  <si>
    <t xml:space="preserve">Aufnahmekilometer Stamm- und Zubringerachsen </t>
  </si>
  <si>
    <t xml:space="preserve">Aufnahmekilometer Rampen- und Anschlusssachsen </t>
  </si>
  <si>
    <t>5.2.4</t>
  </si>
  <si>
    <t>Testmessungen (Leistungen 3.1.1 bis 3.1.6)</t>
  </si>
  <si>
    <t>Anzahl Fahrstreifen</t>
  </si>
  <si>
    <t>Summe Abschnittlänge in km</t>
  </si>
  <si>
    <t>Summe Fahrstreifenlänge in km</t>
  </si>
  <si>
    <t>Summe Fahrstreifenlänge in km (zwei Befahrungen)</t>
  </si>
  <si>
    <t>Summe Fahrstreifenlänge in km pro Jahr</t>
  </si>
  <si>
    <t>Fahrstreifen-länge in km</t>
  </si>
  <si>
    <t>Oberflächenschäden Rampen- und Anschlussachsen</t>
  </si>
  <si>
    <t>Längsebenheit Rampen- und Anschlussachsen</t>
  </si>
  <si>
    <t>Querebenheit Rampen- und Anschlussachsen</t>
  </si>
  <si>
    <t>Griffigkeit Rampen- und Anschlussachsen</t>
  </si>
  <si>
    <t>Quer- und Längsneigung Rampen- und Anschlussachsen</t>
  </si>
  <si>
    <t>Geometrie und Nutzung Rampen- und Anschlussachsen</t>
  </si>
  <si>
    <t>[Jahr 1]</t>
  </si>
  <si>
    <t>[Jahr 2]</t>
  </si>
  <si>
    <t>[Jahr 3]</t>
  </si>
  <si>
    <t>etc.</t>
  </si>
  <si>
    <t>[Jahr 4]</t>
  </si>
  <si>
    <t>[Jahr 5]</t>
  </si>
  <si>
    <t>Filiale, Abschnitt 1</t>
  </si>
  <si>
    <t>Filiale, Abschnitt 2</t>
  </si>
  <si>
    <t>Filiale, Abschnitt 3</t>
  </si>
  <si>
    <t>Filiale, Abschnitt 4</t>
  </si>
  <si>
    <t>Filiale, Abschnitt 6</t>
  </si>
  <si>
    <t>Filiale, Abschnitt 7</t>
  </si>
  <si>
    <t>Filiale, Abschnitt 8</t>
  </si>
  <si>
    <t>Filiale, Abschnitt 9</t>
  </si>
  <si>
    <t>Filiale, Abschnitt 11</t>
  </si>
  <si>
    <t>Filiale, Abschnitt 12</t>
  </si>
  <si>
    <t>Filiale, Abschnitt 13</t>
  </si>
  <si>
    <t>Filiale, Abschnitt 14</t>
  </si>
  <si>
    <t>Filiale, Abschnitt 16</t>
  </si>
  <si>
    <t>Filiale, Abschnitt 17</t>
  </si>
  <si>
    <t>Filiale, Abschnitt 18</t>
  </si>
  <si>
    <t>Filiale, Abschnitt 19</t>
  </si>
  <si>
    <t>Filiale, Abschnitt 21</t>
  </si>
  <si>
    <t>Filiale, Abschnitt 22</t>
  </si>
  <si>
    <t>Filiale, Abschnitt 23</t>
  </si>
  <si>
    <t>Filiale, Abschnitt 24</t>
  </si>
  <si>
    <t>Total Aufnahmekilometer Fahrbahnzustand und Neigung</t>
  </si>
  <si>
    <t>7-Spurig
 4+3 / 3+4</t>
  </si>
  <si>
    <r>
      <t>Mengengerüst Kampagne ZEBNS</t>
    </r>
    <r>
      <rPr>
        <b/>
        <sz val="14"/>
        <color rgb="FF0000FF"/>
        <rFont val="Arial"/>
        <family val="2"/>
      </rPr>
      <t>[Jahr(e)]</t>
    </r>
  </si>
  <si>
    <r>
      <t>Kostenschätzung Filiale</t>
    </r>
    <r>
      <rPr>
        <b/>
        <sz val="14"/>
        <color rgb="FF0000FF"/>
        <rFont val="Arial"/>
        <family val="2"/>
      </rPr>
      <t xml:space="preserve"> X</t>
    </r>
    <r>
      <rPr>
        <b/>
        <sz val="14"/>
        <color theme="1"/>
        <rFont val="Arial"/>
        <family val="2"/>
      </rPr>
      <t>, Kamagne ZEBNS</t>
    </r>
    <r>
      <rPr>
        <b/>
        <sz val="14"/>
        <color rgb="FF0000FF"/>
        <rFont val="Arial"/>
        <family val="2"/>
      </rPr>
      <t>XX-XX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</si>
</sst>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Fr.&quot;\ * #,##0.00_ ;_ &quot;Fr.&quot;\ * \-#,##0.00_ ;_ &quot;Fr.&quot;\ * &quot;-&quot;??_ ;_ @_ "/>
    <numFmt numFmtId="165" formatCode="0.000"/>
    <numFmt numFmtId="166" formatCode="_ * #,##0.000_ ;_ * \-#,##0.000_ ;_ * &quot;-&quot;??_ ;_ @_ "/>
    <numFmt numFmtId="167" formatCode="0.0%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theme="8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70C0"/>
      <name val="Arial"/>
      <family val="2"/>
    </font>
    <font>
      <b/>
      <sz val="8"/>
      <color theme="1"/>
      <name val="Arial"/>
      <family val="2"/>
    </font>
    <font>
      <b/>
      <sz val="10"/>
      <color rgb="FF0000FF"/>
      <name val="Arial"/>
      <family val="2"/>
    </font>
    <font>
      <b/>
      <sz val="14"/>
      <color rgb="FF0000FF"/>
      <name val="Arial"/>
      <family val="2"/>
    </font>
    <font>
      <sz val="10"/>
      <color rgb="FF0000FF"/>
      <name val="Arial"/>
      <family val="2"/>
    </font>
    <font>
      <sz val="8"/>
      <color rgb="FF0000FF"/>
      <name val="Arial"/>
      <family val="2"/>
    </font>
    <font>
      <sz val="12"/>
      <color rgb="FF0000FF"/>
      <name val="Arial"/>
      <family val="2"/>
    </font>
    <font>
      <b/>
      <u val="doubleAccounting"/>
      <sz val="10"/>
      <name val="Arial"/>
      <family val="2"/>
    </font>
    <font>
      <b/>
      <sz val="8"/>
      <color rgb="FF0000FF"/>
      <name val="Arial"/>
      <family val="2"/>
    </font>
    <font>
      <b/>
      <sz val="11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166" fontId="0" fillId="0" borderId="6" xfId="0" applyNumberFormat="1" applyBorder="1" applyAlignment="1">
      <alignment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textRotation="90" wrapText="1"/>
    </xf>
    <xf numFmtId="0" fontId="0" fillId="0" borderId="12" xfId="0" applyBorder="1" applyAlignment="1">
      <alignment horizontal="center"/>
    </xf>
    <xf numFmtId="0" fontId="0" fillId="0" borderId="12" xfId="0" applyBorder="1"/>
    <xf numFmtId="166" fontId="5" fillId="3" borderId="4" xfId="0" applyNumberFormat="1" applyFont="1" applyFill="1" applyBorder="1" applyAlignment="1">
      <alignment horizontal="center" textRotation="90" wrapText="1"/>
    </xf>
    <xf numFmtId="0" fontId="0" fillId="0" borderId="17" xfId="0" applyBorder="1"/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11" xfId="0" applyBorder="1"/>
    <xf numFmtId="0" fontId="0" fillId="0" borderId="24" xfId="0" applyBorder="1"/>
    <xf numFmtId="166" fontId="2" fillId="0" borderId="9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vertical="center"/>
    </xf>
    <xf numFmtId="0" fontId="0" fillId="5" borderId="24" xfId="0" applyFill="1" applyBorder="1"/>
    <xf numFmtId="166" fontId="0" fillId="5" borderId="5" xfId="0" applyNumberForma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5" borderId="21" xfId="0" applyFill="1" applyBorder="1" applyAlignment="1">
      <alignment horizontal="center"/>
    </xf>
    <xf numFmtId="49" fontId="0" fillId="0" borderId="0" xfId="0" applyNumberFormat="1"/>
    <xf numFmtId="1" fontId="0" fillId="0" borderId="45" xfId="1" applyNumberFormat="1" applyFont="1" applyFill="1" applyBorder="1"/>
    <xf numFmtId="1" fontId="0" fillId="0" borderId="25" xfId="1" applyNumberFormat="1" applyFont="1" applyFill="1" applyBorder="1"/>
    <xf numFmtId="0" fontId="0" fillId="0" borderId="0" xfId="0" applyAlignment="1">
      <alignment vertical="top"/>
    </xf>
    <xf numFmtId="0" fontId="9" fillId="0" borderId="0" xfId="0" applyFont="1"/>
    <xf numFmtId="49" fontId="3" fillId="0" borderId="49" xfId="0" applyNumberFormat="1" applyFont="1" applyBorder="1"/>
    <xf numFmtId="0" fontId="3" fillId="0" borderId="50" xfId="0" applyFont="1" applyBorder="1"/>
    <xf numFmtId="1" fontId="3" fillId="0" borderId="50" xfId="1" applyNumberFormat="1" applyFont="1" applyFill="1" applyBorder="1"/>
    <xf numFmtId="0" fontId="3" fillId="0" borderId="0" xfId="0" applyFont="1"/>
    <xf numFmtId="164" fontId="0" fillId="0" borderId="39" xfId="1" applyFont="1" applyFill="1" applyBorder="1" applyAlignment="1">
      <alignment horizontal="center"/>
    </xf>
    <xf numFmtId="164" fontId="0" fillId="0" borderId="56" xfId="1" applyFont="1" applyBorder="1" applyAlignment="1">
      <alignment horizontal="center" vertical="top"/>
    </xf>
    <xf numFmtId="164" fontId="2" fillId="0" borderId="36" xfId="0" applyNumberFormat="1" applyFont="1" applyBorder="1" applyAlignment="1">
      <alignment horizontal="left"/>
    </xf>
    <xf numFmtId="164" fontId="0" fillId="3" borderId="25" xfId="1" applyFont="1" applyFill="1" applyBorder="1" applyProtection="1">
      <protection locked="0"/>
    </xf>
    <xf numFmtId="164" fontId="0" fillId="3" borderId="45" xfId="1" applyFont="1" applyFill="1" applyBorder="1" applyProtection="1">
      <protection locked="0"/>
    </xf>
    <xf numFmtId="164" fontId="3" fillId="3" borderId="50" xfId="1" applyFont="1" applyFill="1" applyBorder="1" applyProtection="1">
      <protection locked="0"/>
    </xf>
    <xf numFmtId="164" fontId="0" fillId="3" borderId="43" xfId="1" applyFont="1" applyFill="1" applyBorder="1" applyAlignment="1" applyProtection="1">
      <alignment vertical="top"/>
      <protection locked="0"/>
    </xf>
    <xf numFmtId="164" fontId="2" fillId="0" borderId="59" xfId="1" applyFont="1" applyFill="1" applyBorder="1" applyAlignment="1">
      <alignment horizontal="left"/>
    </xf>
    <xf numFmtId="0" fontId="2" fillId="0" borderId="60" xfId="0" applyFont="1" applyBorder="1" applyAlignment="1">
      <alignment horizontal="left"/>
    </xf>
    <xf numFmtId="0" fontId="2" fillId="0" borderId="61" xfId="0" applyFont="1" applyBorder="1" applyAlignment="1">
      <alignment horizontal="left"/>
    </xf>
    <xf numFmtId="164" fontId="2" fillId="0" borderId="62" xfId="1" applyFont="1" applyFill="1" applyBorder="1" applyAlignment="1">
      <alignment horizontal="left"/>
    </xf>
    <xf numFmtId="1" fontId="0" fillId="0" borderId="43" xfId="1" applyNumberFormat="1" applyFont="1" applyFill="1" applyBorder="1" applyAlignment="1">
      <alignment horizontal="right" vertical="top"/>
    </xf>
    <xf numFmtId="166" fontId="5" fillId="2" borderId="10" xfId="0" applyNumberFormat="1" applyFont="1" applyFill="1" applyBorder="1" applyAlignment="1">
      <alignment horizontal="center" textRotation="90" wrapText="1"/>
    </xf>
    <xf numFmtId="166" fontId="2" fillId="4" borderId="66" xfId="0" applyNumberFormat="1" applyFont="1" applyFill="1" applyBorder="1" applyAlignment="1">
      <alignment horizontal="center" vertical="center"/>
    </xf>
    <xf numFmtId="0" fontId="0" fillId="4" borderId="25" xfId="0" applyFill="1" applyBorder="1"/>
    <xf numFmtId="0" fontId="0" fillId="0" borderId="6" xfId="0" applyBorder="1"/>
    <xf numFmtId="166" fontId="0" fillId="4" borderId="15" xfId="0" applyNumberFormat="1" applyFill="1" applyBorder="1" applyAlignment="1">
      <alignment horizontal="center" vertical="center"/>
    </xf>
    <xf numFmtId="166" fontId="2" fillId="4" borderId="16" xfId="0" applyNumberFormat="1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2" fillId="4" borderId="14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textRotation="90" wrapText="1"/>
    </xf>
    <xf numFmtId="166" fontId="5" fillId="3" borderId="43" xfId="0" applyNumberFormat="1" applyFont="1" applyFill="1" applyBorder="1" applyAlignment="1">
      <alignment horizontal="center" textRotation="90" wrapText="1"/>
    </xf>
    <xf numFmtId="0" fontId="2" fillId="3" borderId="43" xfId="0" applyFont="1" applyFill="1" applyBorder="1" applyAlignment="1">
      <alignment horizontal="center"/>
    </xf>
    <xf numFmtId="166" fontId="2" fillId="0" borderId="72" xfId="0" applyNumberFormat="1" applyFont="1" applyBorder="1" applyAlignment="1">
      <alignment vertical="center"/>
    </xf>
    <xf numFmtId="166" fontId="2" fillId="0" borderId="68" xfId="0" applyNumberFormat="1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166" fontId="2" fillId="2" borderId="72" xfId="0" applyNumberFormat="1" applyFont="1" applyFill="1" applyBorder="1" applyAlignment="1">
      <alignment vertical="center"/>
    </xf>
    <xf numFmtId="166" fontId="2" fillId="2" borderId="8" xfId="0" applyNumberFormat="1" applyFont="1" applyFill="1" applyBorder="1" applyAlignment="1">
      <alignment vertical="center"/>
    </xf>
    <xf numFmtId="166" fontId="2" fillId="0" borderId="73" xfId="0" applyNumberFormat="1" applyFont="1" applyBorder="1" applyAlignment="1">
      <alignment vertical="center"/>
    </xf>
    <xf numFmtId="166" fontId="5" fillId="2" borderId="0" xfId="0" applyNumberFormat="1" applyFont="1" applyFill="1" applyAlignment="1">
      <alignment horizontal="center" textRotation="90" wrapText="1"/>
    </xf>
    <xf numFmtId="166" fontId="2" fillId="0" borderId="74" xfId="0" applyNumberFormat="1" applyFont="1" applyBorder="1" applyAlignment="1">
      <alignment vertical="center"/>
    </xf>
    <xf numFmtId="166" fontId="2" fillId="0" borderId="27" xfId="0" applyNumberFormat="1" applyFont="1" applyBorder="1" applyAlignment="1">
      <alignment vertical="center"/>
    </xf>
    <xf numFmtId="166" fontId="2" fillId="0" borderId="64" xfId="0" applyNumberFormat="1" applyFont="1" applyBorder="1" applyAlignment="1">
      <alignment vertical="center"/>
    </xf>
    <xf numFmtId="166" fontId="2" fillId="0" borderId="67" xfId="0" applyNumberFormat="1" applyFont="1" applyBorder="1" applyAlignment="1">
      <alignment vertical="center"/>
    </xf>
    <xf numFmtId="166" fontId="2" fillId="2" borderId="64" xfId="0" applyNumberFormat="1" applyFont="1" applyFill="1" applyBorder="1" applyAlignment="1">
      <alignment vertical="center"/>
    </xf>
    <xf numFmtId="0" fontId="2" fillId="4" borderId="20" xfId="0" applyFont="1" applyFill="1" applyBorder="1" applyAlignment="1">
      <alignment horizontal="center"/>
    </xf>
    <xf numFmtId="166" fontId="0" fillId="0" borderId="0" xfId="0" applyNumberFormat="1" applyAlignment="1">
      <alignment horizontal="center" vertical="center"/>
    </xf>
    <xf numFmtId="0" fontId="4" fillId="5" borderId="0" xfId="0" applyFont="1" applyFill="1"/>
    <xf numFmtId="164" fontId="2" fillId="0" borderId="59" xfId="0" applyNumberFormat="1" applyFont="1" applyBorder="1" applyAlignment="1">
      <alignment horizontal="left"/>
    </xf>
    <xf numFmtId="164" fontId="2" fillId="0" borderId="55" xfId="1" applyFont="1" applyFill="1" applyBorder="1" applyAlignment="1">
      <alignment horizontal="left"/>
    </xf>
    <xf numFmtId="0" fontId="0" fillId="0" borderId="10" xfId="0" applyBorder="1"/>
    <xf numFmtId="0" fontId="2" fillId="3" borderId="3" xfId="0" applyFont="1" applyFill="1" applyBorder="1" applyAlignment="1">
      <alignment horizontal="center"/>
    </xf>
    <xf numFmtId="164" fontId="0" fillId="3" borderId="6" xfId="1" applyFont="1" applyFill="1" applyBorder="1" applyProtection="1">
      <protection locked="0"/>
    </xf>
    <xf numFmtId="1" fontId="0" fillId="0" borderId="6" xfId="1" applyNumberFormat="1" applyFont="1" applyFill="1" applyBorder="1"/>
    <xf numFmtId="0" fontId="2" fillId="5" borderId="8" xfId="0" applyFont="1" applyFill="1" applyBorder="1" applyAlignment="1">
      <alignment horizontal="left" vertical="top"/>
    </xf>
    <xf numFmtId="0" fontId="0" fillId="5" borderId="24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6" fontId="0" fillId="5" borderId="5" xfId="0" applyNumberFormat="1" applyFill="1" applyBorder="1" applyAlignment="1">
      <alignment horizontal="left" vertical="top"/>
    </xf>
    <xf numFmtId="166" fontId="0" fillId="0" borderId="0" xfId="0" applyNumberFormat="1" applyAlignment="1">
      <alignment horizontal="left" vertical="top"/>
    </xf>
    <xf numFmtId="164" fontId="0" fillId="3" borderId="63" xfId="1" applyFont="1" applyFill="1" applyBorder="1" applyProtection="1">
      <protection locked="0"/>
    </xf>
    <xf numFmtId="1" fontId="0" fillId="0" borderId="63" xfId="1" applyNumberFormat="1" applyFont="1" applyFill="1" applyBorder="1"/>
    <xf numFmtId="164" fontId="0" fillId="3" borderId="43" xfId="1" applyFont="1" applyFill="1" applyBorder="1" applyProtection="1">
      <protection locked="0"/>
    </xf>
    <xf numFmtId="1" fontId="0" fillId="0" borderId="43" xfId="1" applyNumberFormat="1" applyFont="1" applyFill="1" applyBorder="1"/>
    <xf numFmtId="166" fontId="5" fillId="3" borderId="13" xfId="0" quotePrefix="1" applyNumberFormat="1" applyFont="1" applyFill="1" applyBorder="1" applyAlignment="1">
      <alignment horizontal="center" textRotation="90" wrapText="1"/>
    </xf>
    <xf numFmtId="166" fontId="2" fillId="2" borderId="27" xfId="0" applyNumberFormat="1" applyFont="1" applyFill="1" applyBorder="1" applyAlignment="1">
      <alignment vertical="center"/>
    </xf>
    <xf numFmtId="0" fontId="11" fillId="0" borderId="0" xfId="0" applyFont="1"/>
    <xf numFmtId="0" fontId="0" fillId="5" borderId="69" xfId="0" applyFill="1" applyBorder="1" applyAlignment="1">
      <alignment horizontal="center" vertical="top"/>
    </xf>
    <xf numFmtId="0" fontId="0" fillId="5" borderId="69" xfId="0" applyFill="1" applyBorder="1" applyAlignment="1">
      <alignment horizontal="center"/>
    </xf>
    <xf numFmtId="0" fontId="2" fillId="0" borderId="57" xfId="0" applyFont="1" applyBorder="1" applyAlignment="1">
      <alignment horizontal="left"/>
    </xf>
    <xf numFmtId="0" fontId="2" fillId="0" borderId="58" xfId="0" applyFont="1" applyBorder="1" applyAlignment="1">
      <alignment horizontal="left"/>
    </xf>
    <xf numFmtId="49" fontId="0" fillId="0" borderId="47" xfId="0" applyNumberFormat="1" applyBorder="1"/>
    <xf numFmtId="0" fontId="0" fillId="0" borderId="25" xfId="0" applyBorder="1"/>
    <xf numFmtId="166" fontId="0" fillId="0" borderId="54" xfId="0" applyNumberFormat="1" applyBorder="1" applyAlignment="1">
      <alignment horizontal="center"/>
    </xf>
    <xf numFmtId="49" fontId="0" fillId="0" borderId="46" xfId="0" applyNumberFormat="1" applyBorder="1"/>
    <xf numFmtId="0" fontId="0" fillId="0" borderId="45" xfId="0" applyBorder="1"/>
    <xf numFmtId="49" fontId="0" fillId="0" borderId="78" xfId="0" applyNumberFormat="1" applyBorder="1"/>
    <xf numFmtId="49" fontId="0" fillId="0" borderId="81" xfId="0" applyNumberFormat="1" applyBorder="1"/>
    <xf numFmtId="0" fontId="0" fillId="0" borderId="43" xfId="0" applyBorder="1"/>
    <xf numFmtId="49" fontId="0" fillId="0" borderId="80" xfId="0" applyNumberFormat="1" applyBorder="1"/>
    <xf numFmtId="166" fontId="0" fillId="0" borderId="79" xfId="0" applyNumberFormat="1" applyBorder="1" applyAlignment="1">
      <alignment horizontal="center"/>
    </xf>
    <xf numFmtId="49" fontId="0" fillId="0" borderId="43" xfId="0" applyNumberFormat="1" applyBorder="1" applyAlignment="1">
      <alignment vertical="top"/>
    </xf>
    <xf numFmtId="49" fontId="0" fillId="0" borderId="48" xfId="0" applyNumberFormat="1" applyBorder="1" applyAlignment="1">
      <alignment vertical="top"/>
    </xf>
    <xf numFmtId="0" fontId="0" fillId="0" borderId="6" xfId="0" applyBorder="1" applyAlignment="1">
      <alignment wrapText="1"/>
    </xf>
    <xf numFmtId="9" fontId="0" fillId="3" borderId="38" xfId="0" applyNumberFormat="1" applyFill="1" applyBorder="1" applyAlignment="1" applyProtection="1">
      <alignment horizontal="center"/>
      <protection locked="0"/>
    </xf>
    <xf numFmtId="167" fontId="0" fillId="0" borderId="38" xfId="0" applyNumberFormat="1" applyBorder="1" applyAlignment="1">
      <alignment horizontal="center"/>
    </xf>
    <xf numFmtId="166" fontId="12" fillId="4" borderId="1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textRotation="90" wrapText="1"/>
    </xf>
    <xf numFmtId="0" fontId="13" fillId="4" borderId="0" xfId="0" applyFont="1" applyFill="1" applyAlignment="1">
      <alignment horizontal="center" vertical="center" wrapText="1"/>
    </xf>
    <xf numFmtId="0" fontId="15" fillId="0" borderId="63" xfId="0" applyFont="1" applyBorder="1"/>
    <xf numFmtId="0" fontId="15" fillId="0" borderId="24" xfId="0" applyFont="1" applyBorder="1" applyAlignment="1">
      <alignment horizontal="center"/>
    </xf>
    <xf numFmtId="0" fontId="13" fillId="0" borderId="22" xfId="0" applyFont="1" applyBorder="1" applyAlignment="1">
      <alignment horizontal="left"/>
    </xf>
    <xf numFmtId="166" fontId="15" fillId="0" borderId="23" xfId="0" applyNumberFormat="1" applyFont="1" applyBorder="1"/>
    <xf numFmtId="166" fontId="15" fillId="0" borderId="5" xfId="0" applyNumberFormat="1" applyFont="1" applyBorder="1"/>
    <xf numFmtId="0" fontId="15" fillId="0" borderId="4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3" fillId="0" borderId="8" xfId="0" applyFont="1" applyBorder="1" applyAlignment="1">
      <alignment horizontal="left"/>
    </xf>
    <xf numFmtId="0" fontId="15" fillId="0" borderId="24" xfId="0" applyFont="1" applyBorder="1"/>
    <xf numFmtId="0" fontId="13" fillId="4" borderId="19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4" borderId="25" xfId="0" applyFont="1" applyFill="1" applyBorder="1" applyAlignment="1">
      <alignment horizontal="center" textRotation="90" wrapText="1"/>
    </xf>
    <xf numFmtId="0" fontId="16" fillId="4" borderId="10" xfId="0" applyFont="1" applyFill="1" applyBorder="1" applyAlignment="1">
      <alignment horizontal="center" textRotation="90" wrapText="1"/>
    </xf>
    <xf numFmtId="0" fontId="17" fillId="4" borderId="14" xfId="0" applyFont="1" applyFill="1" applyBorder="1" applyAlignment="1">
      <alignment horizontal="left"/>
    </xf>
    <xf numFmtId="166" fontId="15" fillId="4" borderId="15" xfId="0" applyNumberFormat="1" applyFont="1" applyFill="1" applyBorder="1"/>
    <xf numFmtId="166" fontId="15" fillId="4" borderId="65" xfId="0" applyNumberFormat="1" applyFont="1" applyFill="1" applyBorder="1"/>
    <xf numFmtId="0" fontId="15" fillId="4" borderId="25" xfId="0" applyFont="1" applyFill="1" applyBorder="1"/>
    <xf numFmtId="0" fontId="15" fillId="4" borderId="14" xfId="0" applyFont="1" applyFill="1" applyBorder="1" applyAlignment="1">
      <alignment horizontal="center"/>
    </xf>
    <xf numFmtId="166" fontId="15" fillId="4" borderId="15" xfId="0" applyNumberFormat="1" applyFont="1" applyFill="1" applyBorder="1" applyAlignment="1">
      <alignment horizontal="center" vertical="center"/>
    </xf>
    <xf numFmtId="0" fontId="15" fillId="0" borderId="0" xfId="0" applyFont="1"/>
    <xf numFmtId="0" fontId="15" fillId="0" borderId="7" xfId="0" applyFont="1" applyBorder="1"/>
    <xf numFmtId="0" fontId="3" fillId="0" borderId="17" xfId="0" applyFont="1" applyBorder="1"/>
    <xf numFmtId="0" fontId="3" fillId="0" borderId="20" xfId="0" applyFont="1" applyBorder="1"/>
    <xf numFmtId="0" fontId="3" fillId="0" borderId="20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166" fontId="4" fillId="0" borderId="0" xfId="0" applyNumberFormat="1" applyFont="1"/>
    <xf numFmtId="166" fontId="18" fillId="0" borderId="0" xfId="0" applyNumberFormat="1" applyFont="1"/>
    <xf numFmtId="0" fontId="3" fillId="0" borderId="11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166" fontId="18" fillId="0" borderId="7" xfId="0" applyNumberFormat="1" applyFont="1" applyBorder="1"/>
    <xf numFmtId="166" fontId="13" fillId="5" borderId="9" xfId="0" applyNumberFormat="1" applyFont="1" applyFill="1" applyBorder="1" applyAlignment="1">
      <alignment horizontal="center" vertical="center"/>
    </xf>
    <xf numFmtId="166" fontId="13" fillId="5" borderId="9" xfId="0" applyNumberFormat="1" applyFont="1" applyFill="1" applyBorder="1" applyAlignment="1">
      <alignment horizontal="left" vertical="top"/>
    </xf>
    <xf numFmtId="0" fontId="3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top"/>
    </xf>
    <xf numFmtId="1" fontId="3" fillId="0" borderId="7" xfId="0" applyNumberFormat="1" applyFont="1" applyBorder="1" applyAlignment="1">
      <alignment horizontal="center" vertical="top"/>
    </xf>
    <xf numFmtId="166" fontId="19" fillId="3" borderId="10" xfId="0" applyNumberFormat="1" applyFont="1" applyFill="1" applyBorder="1" applyAlignment="1">
      <alignment horizontal="center" textRotation="90" wrapText="1"/>
    </xf>
    <xf numFmtId="166" fontId="19" fillId="3" borderId="3" xfId="0" applyNumberFormat="1" applyFont="1" applyFill="1" applyBorder="1" applyAlignment="1">
      <alignment horizontal="center" textRotation="90" wrapText="1"/>
    </xf>
    <xf numFmtId="166" fontId="19" fillId="3" borderId="0" xfId="0" applyNumberFormat="1" applyFont="1" applyFill="1" applyAlignment="1">
      <alignment horizontal="center" textRotation="90" wrapText="1"/>
    </xf>
    <xf numFmtId="166" fontId="19" fillId="3" borderId="7" xfId="0" applyNumberFormat="1" applyFont="1" applyFill="1" applyBorder="1" applyAlignment="1">
      <alignment horizontal="center" textRotation="90" wrapText="1"/>
    </xf>
    <xf numFmtId="166" fontId="19" fillId="3" borderId="43" xfId="0" applyNumberFormat="1" applyFont="1" applyFill="1" applyBorder="1" applyAlignment="1">
      <alignment horizontal="center" textRotation="90" wrapText="1"/>
    </xf>
    <xf numFmtId="166" fontId="19" fillId="3" borderId="13" xfId="0" applyNumberFormat="1" applyFont="1" applyFill="1" applyBorder="1" applyAlignment="1">
      <alignment horizontal="center" textRotation="90" wrapText="1"/>
    </xf>
    <xf numFmtId="166" fontId="15" fillId="0" borderId="82" xfId="0" applyNumberFormat="1" applyFont="1" applyBorder="1" applyAlignment="1">
      <alignment horizontal="center" vertical="center"/>
    </xf>
    <xf numFmtId="166" fontId="15" fillId="0" borderId="83" xfId="0" applyNumberFormat="1" applyFont="1" applyBorder="1" applyAlignment="1">
      <alignment horizontal="center" vertical="center"/>
    </xf>
    <xf numFmtId="166" fontId="15" fillId="0" borderId="26" xfId="0" applyNumberFormat="1" applyFont="1" applyBorder="1" applyAlignment="1">
      <alignment horizontal="center" vertical="center"/>
    </xf>
    <xf numFmtId="166" fontId="15" fillId="0" borderId="15" xfId="0" applyNumberFormat="1" applyFont="1" applyBorder="1" applyAlignment="1">
      <alignment horizontal="center" vertical="center"/>
    </xf>
    <xf numFmtId="166" fontId="15" fillId="0" borderId="28" xfId="0" applyNumberFormat="1" applyFont="1" applyBorder="1" applyAlignment="1">
      <alignment horizontal="center" vertical="center"/>
    </xf>
    <xf numFmtId="166" fontId="15" fillId="0" borderId="16" xfId="0" applyNumberFormat="1" applyFont="1" applyBorder="1" applyAlignment="1">
      <alignment horizontal="center" vertical="center"/>
    </xf>
    <xf numFmtId="166" fontId="15" fillId="0" borderId="25" xfId="0" applyNumberFormat="1" applyFont="1" applyBorder="1" applyAlignment="1">
      <alignment horizontal="center" vertical="center"/>
    </xf>
    <xf numFmtId="166" fontId="15" fillId="0" borderId="21" xfId="0" applyNumberFormat="1" applyFont="1" applyBorder="1" applyAlignment="1">
      <alignment horizontal="center" vertical="center"/>
    </xf>
    <xf numFmtId="166" fontId="15" fillId="0" borderId="71" xfId="0" applyNumberFormat="1" applyFont="1" applyBorder="1" applyAlignment="1">
      <alignment horizontal="center" vertical="center"/>
    </xf>
    <xf numFmtId="166" fontId="15" fillId="0" borderId="27" xfId="0" applyNumberFormat="1" applyFont="1" applyBorder="1" applyAlignment="1">
      <alignment horizontal="center" vertical="center"/>
    </xf>
    <xf numFmtId="166" fontId="15" fillId="0" borderId="5" xfId="0" applyNumberFormat="1" applyFont="1" applyBorder="1" applyAlignment="1">
      <alignment horizontal="center" vertical="center"/>
    </xf>
    <xf numFmtId="166" fontId="15" fillId="0" borderId="29" xfId="0" applyNumberFormat="1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/>
    </xf>
    <xf numFmtId="166" fontId="15" fillId="0" borderId="24" xfId="0" applyNumberFormat="1" applyFont="1" applyBorder="1" applyAlignment="1">
      <alignment horizontal="center" vertical="center"/>
    </xf>
    <xf numFmtId="166" fontId="15" fillId="3" borderId="21" xfId="0" applyNumberFormat="1" applyFont="1" applyFill="1" applyBorder="1" applyAlignment="1">
      <alignment horizontal="center" vertical="center"/>
    </xf>
    <xf numFmtId="166" fontId="15" fillId="3" borderId="71" xfId="0" applyNumberFormat="1" applyFont="1" applyFill="1" applyBorder="1" applyAlignment="1">
      <alignment horizontal="center" vertical="center"/>
    </xf>
    <xf numFmtId="166" fontId="15" fillId="3" borderId="27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center" vertical="center"/>
    </xf>
    <xf numFmtId="166" fontId="15" fillId="3" borderId="29" xfId="0" applyNumberFormat="1" applyFont="1" applyFill="1" applyBorder="1" applyAlignment="1">
      <alignment horizontal="center" vertical="center"/>
    </xf>
    <xf numFmtId="166" fontId="15" fillId="3" borderId="9" xfId="0" applyNumberFormat="1" applyFont="1" applyFill="1" applyBorder="1" applyAlignment="1">
      <alignment horizontal="center" vertical="center"/>
    </xf>
    <xf numFmtId="166" fontId="15" fillId="3" borderId="24" xfId="0" applyNumberFormat="1" applyFont="1" applyFill="1" applyBorder="1" applyAlignment="1">
      <alignment horizontal="center" vertical="center"/>
    </xf>
    <xf numFmtId="166" fontId="15" fillId="3" borderId="7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textRotation="90" wrapText="1"/>
    </xf>
    <xf numFmtId="0" fontId="19" fillId="2" borderId="7" xfId="0" applyFont="1" applyFill="1" applyBorder="1" applyAlignment="1">
      <alignment horizontal="center" textRotation="90" wrapText="1"/>
    </xf>
    <xf numFmtId="0" fontId="15" fillId="0" borderId="1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49" fontId="13" fillId="0" borderId="30" xfId="0" applyNumberFormat="1" applyFont="1" applyBorder="1"/>
    <xf numFmtId="0" fontId="13" fillId="0" borderId="31" xfId="0" applyFont="1" applyBorder="1"/>
    <xf numFmtId="0" fontId="13" fillId="0" borderId="31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49" fontId="13" fillId="0" borderId="51" xfId="0" applyNumberFormat="1" applyFont="1" applyBorder="1"/>
    <xf numFmtId="0" fontId="13" fillId="0" borderId="53" xfId="0" applyFont="1" applyBorder="1"/>
    <xf numFmtId="0" fontId="13" fillId="0" borderId="53" xfId="0" applyFont="1" applyBorder="1" applyAlignment="1">
      <alignment horizontal="center"/>
    </xf>
    <xf numFmtId="165" fontId="13" fillId="0" borderId="38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164" fontId="20" fillId="0" borderId="44" xfId="1" applyFont="1" applyBorder="1" applyAlignment="1">
      <alignment horizontal="left"/>
    </xf>
    <xf numFmtId="0" fontId="5" fillId="2" borderId="18" xfId="0" applyFont="1" applyFill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textRotation="90" wrapText="1"/>
    </xf>
    <xf numFmtId="0" fontId="5" fillId="4" borderId="18" xfId="0" applyFont="1" applyFill="1" applyBorder="1" applyAlignment="1">
      <alignment horizontal="center" textRotation="90" wrapText="1"/>
    </xf>
    <xf numFmtId="0" fontId="5" fillId="4" borderId="4" xfId="0" applyFont="1" applyFill="1" applyBorder="1" applyAlignment="1">
      <alignment horizontal="center" textRotation="90" wrapText="1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8" fillId="0" borderId="84" xfId="0" applyFont="1" applyBorder="1" applyAlignment="1">
      <alignment horizontal="left"/>
    </xf>
    <xf numFmtId="0" fontId="8" fillId="0" borderId="85" xfId="0" applyFont="1" applyBorder="1" applyAlignment="1">
      <alignment horizontal="left"/>
    </xf>
    <xf numFmtId="0" fontId="8" fillId="0" borderId="86" xfId="0" applyFont="1" applyBorder="1" applyAlignment="1">
      <alignment horizontal="left"/>
    </xf>
    <xf numFmtId="0" fontId="2" fillId="0" borderId="76" xfId="0" applyFont="1" applyBorder="1" applyAlignment="1">
      <alignment horizontal="left"/>
    </xf>
    <xf numFmtId="0" fontId="2" fillId="0" borderId="71" xfId="0" applyFont="1" applyBorder="1" applyAlignment="1">
      <alignment horizontal="left"/>
    </xf>
    <xf numFmtId="0" fontId="2" fillId="0" borderId="77" xfId="0" applyFont="1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35" xfId="0" applyBorder="1" applyAlignment="1">
      <alignment horizontal="left"/>
    </xf>
    <xf numFmtId="0" fontId="2" fillId="0" borderId="57" xfId="0" applyFont="1" applyBorder="1" applyAlignment="1">
      <alignment horizontal="left"/>
    </xf>
    <xf numFmtId="0" fontId="2" fillId="0" borderId="58" xfId="0" applyFont="1" applyBorder="1" applyAlignment="1">
      <alignment horizontal="left"/>
    </xf>
    <xf numFmtId="0" fontId="2" fillId="0" borderId="75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42" xfId="0" applyFont="1" applyBorder="1" applyAlignment="1">
      <alignment horizontal="left"/>
    </xf>
  </cellXfs>
  <cellStyles count="3">
    <cellStyle name="Monétaire" xfId="1" builtinId="4"/>
    <cellStyle name="Normal" xfId="0" builtinId="0"/>
    <cellStyle name="Standard 2" xfId="2" xr:uid="{00000000-0005-0000-0000-000001000000}"/>
  </cellStyles>
  <dxfs count="0"/>
  <tableStyles count="0" defaultTableStyle="TableStyleMedium9" defaultPivotStyle="PivotStyleLight16"/>
  <colors>
    <mruColors>
      <color rgb="FF0000FF"/>
      <color rgb="FFD9D9D9"/>
      <color rgb="FFFFFF99"/>
      <color rgb="FFFFFFCC"/>
      <color rgb="FFCCFFCC"/>
      <color rgb="FF66FFFF"/>
      <color rgb="FFFFCC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</xdr:colOff>
      <xdr:row>0</xdr:row>
      <xdr:rowOff>43297</xdr:rowOff>
    </xdr:from>
    <xdr:to>
      <xdr:col>10</xdr:col>
      <xdr:colOff>676275</xdr:colOff>
      <xdr:row>4</xdr:row>
      <xdr:rowOff>123826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5C8D39C-8E82-45D0-B2C0-6A9453FEA3C6}"/>
            </a:ext>
          </a:extLst>
        </xdr:cNvPr>
        <xdr:cNvSpPr txBox="1"/>
      </xdr:nvSpPr>
      <xdr:spPr>
        <a:xfrm>
          <a:off x="5105403" y="43297"/>
          <a:ext cx="6857997" cy="7949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Hinweis: Diese Mustervorlage für ein Mengengerüst dient den Adressaten dieser Richtlinie als Hilfestellung bei der Beschaffung und Realisierung.</a:t>
          </a:r>
          <a:r>
            <a:rPr lang="de-CH" sz="11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Sie kann um filial- sowie projektspezifische Inhalte ergänzt werden. Grundsätzlich und übergeordnet gelten die Regelungen für das Beschaffungswesen im ASTRA. In diesem Zusammenhang sind offizielle Dokumentenvorlagen in der jeweils aktuellen Version zu verwenden.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88"/>
  <sheetViews>
    <sheetView tabSelected="1" view="pageLayout" zoomScaleNormal="100" workbookViewId="0">
      <selection activeCell="H12" sqref="H12"/>
    </sheetView>
  </sheetViews>
  <sheetFormatPr baseColWidth="10" defaultColWidth="11.26953125" defaultRowHeight="12.5" outlineLevelCol="1" x14ac:dyDescent="0.25"/>
  <cols>
    <col min="2" max="2" width="49.7265625" customWidth="1"/>
    <col min="3" max="3" width="11.81640625" customWidth="1"/>
    <col min="4" max="4" width="19.26953125" customWidth="1"/>
    <col min="5" max="7" width="11.7265625" customWidth="1"/>
    <col min="9" max="15" width="11.26953125" customWidth="1" outlineLevel="1"/>
    <col min="16" max="16" width="14.7265625" bestFit="1" customWidth="1" outlineLevel="1"/>
    <col min="17" max="17" width="18.1796875" bestFit="1" customWidth="1" outlineLevel="1"/>
  </cols>
  <sheetData>
    <row r="1" spans="1:33" x14ac:dyDescent="0.25">
      <c r="D1" s="1"/>
      <c r="U1" s="1"/>
      <c r="V1" s="1"/>
      <c r="W1" s="1"/>
    </row>
    <row r="2" spans="1:33" x14ac:dyDescent="0.25">
      <c r="D2" s="1"/>
      <c r="U2" s="1"/>
      <c r="V2" s="1"/>
      <c r="W2" s="1"/>
    </row>
    <row r="3" spans="1:33" ht="18" x14ac:dyDescent="0.4">
      <c r="B3" s="19" t="s">
        <v>121</v>
      </c>
      <c r="C3" s="19"/>
      <c r="E3" s="1"/>
      <c r="U3" s="1"/>
      <c r="V3" s="1"/>
      <c r="W3" s="1"/>
    </row>
    <row r="4" spans="1:33" x14ac:dyDescent="0.25">
      <c r="E4" s="1"/>
      <c r="U4" s="1"/>
      <c r="V4" s="1"/>
      <c r="W4" s="1"/>
    </row>
    <row r="5" spans="1:33" x14ac:dyDescent="0.25">
      <c r="E5" s="1"/>
      <c r="U5" s="1"/>
      <c r="V5" s="1"/>
      <c r="W5" s="1"/>
    </row>
    <row r="6" spans="1:33" x14ac:dyDescent="0.25">
      <c r="E6" s="1"/>
      <c r="U6" s="1"/>
      <c r="V6" s="1"/>
      <c r="W6" s="1"/>
    </row>
    <row r="7" spans="1:33" ht="13.15" customHeight="1" x14ac:dyDescent="0.3">
      <c r="A7" s="202" t="s">
        <v>70</v>
      </c>
      <c r="B7" s="202" t="s">
        <v>71</v>
      </c>
      <c r="C7" s="202" t="s">
        <v>72</v>
      </c>
      <c r="D7" s="202" t="s">
        <v>81</v>
      </c>
      <c r="E7" s="202" t="s">
        <v>73</v>
      </c>
      <c r="F7" s="202" t="s">
        <v>74</v>
      </c>
      <c r="G7" s="202" t="s">
        <v>75</v>
      </c>
      <c r="I7" s="204" t="s">
        <v>36</v>
      </c>
      <c r="J7" s="205"/>
      <c r="K7" s="205"/>
      <c r="L7" s="205"/>
      <c r="M7" s="205"/>
      <c r="N7" s="205"/>
      <c r="O7" s="206"/>
      <c r="P7" s="73" t="s">
        <v>76</v>
      </c>
      <c r="Q7" s="54" t="s">
        <v>5</v>
      </c>
      <c r="S7" s="200" t="s">
        <v>77</v>
      </c>
      <c r="T7" s="200" t="s">
        <v>78</v>
      </c>
      <c r="U7" s="200" t="s">
        <v>43</v>
      </c>
      <c r="V7" s="200" t="s">
        <v>44</v>
      </c>
      <c r="W7" s="200" t="s">
        <v>45</v>
      </c>
      <c r="X7" s="72"/>
    </row>
    <row r="8" spans="1:33" s="1" customFormat="1" ht="84.75" customHeight="1" x14ac:dyDescent="0.25">
      <c r="A8" s="203"/>
      <c r="B8" s="203"/>
      <c r="C8" s="203"/>
      <c r="D8" s="203"/>
      <c r="E8" s="203"/>
      <c r="F8" s="203"/>
      <c r="G8" s="203"/>
      <c r="H8" s="5"/>
      <c r="I8" s="8" t="s">
        <v>64</v>
      </c>
      <c r="J8" s="8" t="s">
        <v>120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5" t="s">
        <v>42</v>
      </c>
      <c r="Q8" s="53" t="s">
        <v>3</v>
      </c>
      <c r="R8" s="52"/>
      <c r="S8" s="201"/>
      <c r="T8" s="201"/>
      <c r="U8" s="201"/>
      <c r="V8" s="201"/>
      <c r="W8" s="201"/>
      <c r="X8" s="108"/>
      <c r="Y8" s="5"/>
      <c r="Z8" s="5"/>
      <c r="AA8" s="5"/>
      <c r="AB8" s="5"/>
      <c r="AC8" s="5"/>
      <c r="AD8" s="5"/>
      <c r="AE8" s="5"/>
      <c r="AF8" s="5"/>
      <c r="AG8" s="5"/>
    </row>
    <row r="9" spans="1:33" ht="15.5" x14ac:dyDescent="0.35">
      <c r="A9" s="109" t="s">
        <v>93</v>
      </c>
      <c r="B9" s="121"/>
      <c r="C9" s="122"/>
      <c r="D9" s="123"/>
      <c r="E9" s="124"/>
      <c r="F9" s="125"/>
      <c r="G9" s="45">
        <f>SUM(G10:G15)</f>
        <v>400</v>
      </c>
      <c r="H9" s="5"/>
      <c r="I9" s="150"/>
      <c r="J9" s="151"/>
      <c r="K9" s="152"/>
      <c r="L9" s="152"/>
      <c r="M9" s="152"/>
      <c r="N9" s="152"/>
      <c r="O9" s="153"/>
      <c r="P9" s="154"/>
      <c r="Q9" s="155"/>
      <c r="R9" s="5"/>
      <c r="S9" s="44"/>
      <c r="T9" s="61"/>
      <c r="U9" s="178"/>
      <c r="V9" s="178"/>
      <c r="W9" s="179"/>
      <c r="X9" s="108"/>
      <c r="Y9" s="5"/>
      <c r="Z9" s="5"/>
      <c r="AA9" s="5"/>
      <c r="AB9" s="5"/>
      <c r="AC9" s="5"/>
      <c r="AD9" s="5"/>
      <c r="AE9" s="5"/>
      <c r="AF9" s="5"/>
      <c r="AG9" s="5"/>
    </row>
    <row r="10" spans="1:33" ht="13" x14ac:dyDescent="0.3">
      <c r="A10" s="120"/>
      <c r="B10" s="110" t="s">
        <v>99</v>
      </c>
      <c r="C10" s="111">
        <v>1</v>
      </c>
      <c r="D10" s="112" t="s">
        <v>4</v>
      </c>
      <c r="E10" s="113">
        <v>100</v>
      </c>
      <c r="F10" s="114">
        <v>200</v>
      </c>
      <c r="G10" s="14">
        <f t="shared" ref="G10:G15" si="0">F10-E10</f>
        <v>100</v>
      </c>
      <c r="H10" s="2"/>
      <c r="I10" s="156"/>
      <c r="J10" s="157"/>
      <c r="K10" s="158"/>
      <c r="L10" s="159"/>
      <c r="M10" s="160">
        <v>100</v>
      </c>
      <c r="N10" s="160"/>
      <c r="O10" s="161"/>
      <c r="P10" s="158">
        <v>40</v>
      </c>
      <c r="Q10" s="162">
        <v>5</v>
      </c>
      <c r="R10" s="3"/>
      <c r="S10" s="60">
        <f>I10*8+J10*7+K10*6+L10*5+M10*4+N10*3+O10*2</f>
        <v>400</v>
      </c>
      <c r="T10" s="62">
        <f>P10*1+Q10*2</f>
        <v>50</v>
      </c>
      <c r="U10" s="180">
        <v>30</v>
      </c>
      <c r="V10" s="181">
        <v>10</v>
      </c>
      <c r="W10" s="182"/>
      <c r="X10" s="72"/>
    </row>
    <row r="11" spans="1:33" ht="13" x14ac:dyDescent="0.3">
      <c r="A11" s="120"/>
      <c r="B11" s="110" t="s">
        <v>100</v>
      </c>
      <c r="C11" s="115">
        <v>2</v>
      </c>
      <c r="D11" s="112" t="s">
        <v>3</v>
      </c>
      <c r="E11" s="113">
        <v>100</v>
      </c>
      <c r="F11" s="114">
        <v>200</v>
      </c>
      <c r="G11" s="14">
        <f t="shared" si="0"/>
        <v>100</v>
      </c>
      <c r="H11" s="2"/>
      <c r="I11" s="163"/>
      <c r="J11" s="164"/>
      <c r="K11" s="165"/>
      <c r="L11" s="166"/>
      <c r="M11" s="167"/>
      <c r="N11" s="167"/>
      <c r="O11" s="168">
        <v>100</v>
      </c>
      <c r="P11" s="165">
        <v>40</v>
      </c>
      <c r="Q11" s="169">
        <v>5</v>
      </c>
      <c r="R11" s="4"/>
      <c r="S11" s="15">
        <f t="shared" ref="S11:S14" si="1">I11*8+J11*7+K11*6+L11*5+M11*4+N11*3+O11*2</f>
        <v>200</v>
      </c>
      <c r="T11" s="63">
        <f>P11*1+Q11*2</f>
        <v>50</v>
      </c>
      <c r="U11" s="183">
        <v>30</v>
      </c>
      <c r="V11" s="184">
        <v>10</v>
      </c>
      <c r="W11" s="185">
        <v>2</v>
      </c>
      <c r="X11" s="72"/>
    </row>
    <row r="12" spans="1:33" ht="13" x14ac:dyDescent="0.3">
      <c r="A12" s="120"/>
      <c r="B12" s="110" t="s">
        <v>101</v>
      </c>
      <c r="C12" s="116" t="s">
        <v>6</v>
      </c>
      <c r="D12" s="117" t="s">
        <v>26</v>
      </c>
      <c r="E12" s="113">
        <v>100</v>
      </c>
      <c r="F12" s="114">
        <v>200</v>
      </c>
      <c r="G12" s="14">
        <f>F12-E12</f>
        <v>100</v>
      </c>
      <c r="H12" s="2"/>
      <c r="I12" s="163"/>
      <c r="J12" s="164"/>
      <c r="K12" s="165"/>
      <c r="L12" s="166"/>
      <c r="M12" s="167">
        <v>50</v>
      </c>
      <c r="N12" s="167">
        <v>10</v>
      </c>
      <c r="O12" s="168">
        <v>40</v>
      </c>
      <c r="P12" s="165">
        <v>40</v>
      </c>
      <c r="Q12" s="169">
        <v>5</v>
      </c>
      <c r="R12" s="4"/>
      <c r="S12" s="15">
        <f t="shared" si="1"/>
        <v>310</v>
      </c>
      <c r="T12" s="63">
        <f t="shared" ref="T12:T14" si="2">P12*1+Q12*2</f>
        <v>50</v>
      </c>
      <c r="U12" s="183">
        <v>30</v>
      </c>
      <c r="V12" s="184">
        <v>10</v>
      </c>
      <c r="W12" s="185">
        <v>1</v>
      </c>
      <c r="X12" s="72"/>
    </row>
    <row r="13" spans="1:33" ht="13" x14ac:dyDescent="0.3">
      <c r="A13" s="120"/>
      <c r="B13" s="110" t="s">
        <v>102</v>
      </c>
      <c r="C13" s="115">
        <v>1</v>
      </c>
      <c r="D13" s="112" t="s">
        <v>25</v>
      </c>
      <c r="E13" s="113">
        <v>100</v>
      </c>
      <c r="F13" s="114">
        <v>200</v>
      </c>
      <c r="G13" s="14">
        <f t="shared" si="0"/>
        <v>100</v>
      </c>
      <c r="H13" s="2"/>
      <c r="I13" s="163"/>
      <c r="J13" s="164"/>
      <c r="K13" s="165">
        <v>100</v>
      </c>
      <c r="L13" s="166"/>
      <c r="M13" s="167"/>
      <c r="N13" s="167"/>
      <c r="O13" s="168"/>
      <c r="P13" s="164">
        <v>40</v>
      </c>
      <c r="Q13" s="169">
        <v>5</v>
      </c>
      <c r="R13" s="4"/>
      <c r="S13" s="55">
        <f t="shared" si="1"/>
        <v>600</v>
      </c>
      <c r="T13" s="64">
        <f t="shared" si="2"/>
        <v>50</v>
      </c>
      <c r="U13" s="183">
        <v>30</v>
      </c>
      <c r="V13" s="184">
        <v>10</v>
      </c>
      <c r="W13" s="185"/>
      <c r="X13" s="72"/>
    </row>
    <row r="14" spans="1:33" ht="13" x14ac:dyDescent="0.3">
      <c r="A14" s="120"/>
      <c r="B14" s="118" t="s">
        <v>96</v>
      </c>
      <c r="C14" s="116"/>
      <c r="D14" s="117"/>
      <c r="E14" s="113"/>
      <c r="F14" s="114"/>
      <c r="G14" s="14">
        <f t="shared" si="0"/>
        <v>0</v>
      </c>
      <c r="H14" s="2"/>
      <c r="I14" s="163"/>
      <c r="J14" s="164"/>
      <c r="K14" s="165"/>
      <c r="L14" s="166"/>
      <c r="M14" s="167"/>
      <c r="N14" s="167"/>
      <c r="O14" s="168"/>
      <c r="P14" s="165"/>
      <c r="Q14" s="169"/>
      <c r="R14" s="4"/>
      <c r="S14" s="56">
        <f t="shared" si="1"/>
        <v>0</v>
      </c>
      <c r="T14" s="65">
        <f t="shared" si="2"/>
        <v>0</v>
      </c>
      <c r="U14" s="183"/>
      <c r="V14" s="184"/>
      <c r="W14" s="185"/>
      <c r="X14" s="72"/>
    </row>
    <row r="15" spans="1:33" ht="13" x14ac:dyDescent="0.3">
      <c r="A15" s="120"/>
      <c r="B15" s="118"/>
      <c r="C15" s="116"/>
      <c r="D15" s="117"/>
      <c r="E15" s="114"/>
      <c r="F15" s="114"/>
      <c r="G15" s="14">
        <f t="shared" si="0"/>
        <v>0</v>
      </c>
      <c r="H15" s="2"/>
      <c r="I15" s="163"/>
      <c r="J15" s="164"/>
      <c r="K15" s="165"/>
      <c r="L15" s="166"/>
      <c r="M15" s="167"/>
      <c r="N15" s="167"/>
      <c r="O15" s="168"/>
      <c r="P15" s="165"/>
      <c r="Q15" s="169"/>
      <c r="R15" s="4"/>
      <c r="S15" s="56">
        <f t="shared" ref="S15" si="3">I15*8+J15*7+K15*6+L15*5+M15*4+N15*3+O15*2</f>
        <v>0</v>
      </c>
      <c r="T15" s="65">
        <f t="shared" ref="T15" si="4">P15*1+Q15*2</f>
        <v>0</v>
      </c>
      <c r="U15" s="183"/>
      <c r="V15" s="184"/>
      <c r="W15" s="185"/>
      <c r="X15" s="72"/>
    </row>
    <row r="16" spans="1:33" ht="13" x14ac:dyDescent="0.3">
      <c r="A16" s="119" t="s">
        <v>94</v>
      </c>
      <c r="B16" s="126"/>
      <c r="C16" s="126"/>
      <c r="D16" s="127"/>
      <c r="E16" s="128"/>
      <c r="F16" s="128"/>
      <c r="G16" s="49">
        <f>SUM(G17:G22)</f>
        <v>400</v>
      </c>
      <c r="I16" s="170"/>
      <c r="J16" s="171"/>
      <c r="K16" s="172"/>
      <c r="L16" s="173"/>
      <c r="M16" s="174"/>
      <c r="N16" s="174"/>
      <c r="O16" s="175"/>
      <c r="P16" s="176"/>
      <c r="Q16" s="177"/>
      <c r="R16" s="4"/>
      <c r="S16" s="59"/>
      <c r="T16" s="57"/>
      <c r="U16" s="186"/>
      <c r="V16" s="187"/>
      <c r="W16" s="188"/>
      <c r="X16" s="72"/>
    </row>
    <row r="17" spans="1:24" ht="13" x14ac:dyDescent="0.3">
      <c r="A17" s="120"/>
      <c r="B17" s="110" t="s">
        <v>103</v>
      </c>
      <c r="C17" s="111">
        <v>1</v>
      </c>
      <c r="D17" s="112" t="s">
        <v>4</v>
      </c>
      <c r="E17" s="113">
        <v>100</v>
      </c>
      <c r="F17" s="114">
        <v>200</v>
      </c>
      <c r="G17" s="14">
        <f t="shared" ref="G17:G18" si="5">F17-E17</f>
        <v>100</v>
      </c>
      <c r="H17" s="2"/>
      <c r="I17" s="156"/>
      <c r="J17" s="157"/>
      <c r="K17" s="158"/>
      <c r="L17" s="159"/>
      <c r="M17" s="160">
        <v>100</v>
      </c>
      <c r="N17" s="160"/>
      <c r="O17" s="161"/>
      <c r="P17" s="158">
        <v>40</v>
      </c>
      <c r="Q17" s="162">
        <v>5</v>
      </c>
      <c r="R17" s="3"/>
      <c r="S17" s="60">
        <f>I17*8+J17*7+K17*6+L17*5+M17*4+N17*3+O17*2</f>
        <v>400</v>
      </c>
      <c r="T17" s="62">
        <f>P17*1+Q17*2</f>
        <v>50</v>
      </c>
      <c r="U17" s="180">
        <v>30</v>
      </c>
      <c r="V17" s="181">
        <v>10</v>
      </c>
      <c r="W17" s="182"/>
      <c r="X17" s="72"/>
    </row>
    <row r="18" spans="1:24" ht="13" x14ac:dyDescent="0.3">
      <c r="A18" s="120"/>
      <c r="B18" s="110" t="s">
        <v>104</v>
      </c>
      <c r="C18" s="115">
        <v>2</v>
      </c>
      <c r="D18" s="112" t="s">
        <v>3</v>
      </c>
      <c r="E18" s="113">
        <v>100</v>
      </c>
      <c r="F18" s="114">
        <v>200</v>
      </c>
      <c r="G18" s="14">
        <f t="shared" si="5"/>
        <v>100</v>
      </c>
      <c r="H18" s="2"/>
      <c r="I18" s="163"/>
      <c r="J18" s="164"/>
      <c r="K18" s="165"/>
      <c r="L18" s="166"/>
      <c r="M18" s="167"/>
      <c r="N18" s="167"/>
      <c r="O18" s="168">
        <v>100</v>
      </c>
      <c r="P18" s="165">
        <v>40</v>
      </c>
      <c r="Q18" s="169">
        <v>5</v>
      </c>
      <c r="R18" s="4"/>
      <c r="S18" s="15">
        <f t="shared" ref="S18:S22" si="6">I18*8+J18*7+K18*6+L18*5+M18*4+N18*3+O18*2</f>
        <v>200</v>
      </c>
      <c r="T18" s="63">
        <f>P18*1+Q18*2</f>
        <v>50</v>
      </c>
      <c r="U18" s="183">
        <v>30</v>
      </c>
      <c r="V18" s="184">
        <v>10</v>
      </c>
      <c r="W18" s="185">
        <v>2</v>
      </c>
      <c r="X18" s="72"/>
    </row>
    <row r="19" spans="1:24" ht="13" x14ac:dyDescent="0.3">
      <c r="A19" s="120"/>
      <c r="B19" s="110" t="s">
        <v>105</v>
      </c>
      <c r="C19" s="116" t="s">
        <v>6</v>
      </c>
      <c r="D19" s="117" t="s">
        <v>26</v>
      </c>
      <c r="E19" s="113">
        <v>100</v>
      </c>
      <c r="F19" s="114">
        <v>200</v>
      </c>
      <c r="G19" s="14">
        <f>F19-E19</f>
        <v>100</v>
      </c>
      <c r="H19" s="2"/>
      <c r="I19" s="163"/>
      <c r="J19" s="164"/>
      <c r="K19" s="165"/>
      <c r="L19" s="166"/>
      <c r="M19" s="167">
        <v>50</v>
      </c>
      <c r="N19" s="167">
        <v>10</v>
      </c>
      <c r="O19" s="168">
        <v>40</v>
      </c>
      <c r="P19" s="165">
        <v>40</v>
      </c>
      <c r="Q19" s="169">
        <v>5</v>
      </c>
      <c r="R19" s="4"/>
      <c r="S19" s="15">
        <f t="shared" si="6"/>
        <v>310</v>
      </c>
      <c r="T19" s="63">
        <f t="shared" ref="T19:T22" si="7">P19*1+Q19*2</f>
        <v>50</v>
      </c>
      <c r="U19" s="183">
        <v>30</v>
      </c>
      <c r="V19" s="184">
        <v>10</v>
      </c>
      <c r="W19" s="185">
        <v>1</v>
      </c>
      <c r="X19" s="72"/>
    </row>
    <row r="20" spans="1:24" ht="13" x14ac:dyDescent="0.3">
      <c r="A20" s="120"/>
      <c r="B20" s="110" t="s">
        <v>106</v>
      </c>
      <c r="C20" s="115">
        <v>1</v>
      </c>
      <c r="D20" s="112" t="s">
        <v>25</v>
      </c>
      <c r="E20" s="113">
        <v>100</v>
      </c>
      <c r="F20" s="114">
        <v>200</v>
      </c>
      <c r="G20" s="14">
        <f t="shared" ref="G20:G22" si="8">F20-E20</f>
        <v>100</v>
      </c>
      <c r="H20" s="2"/>
      <c r="I20" s="163"/>
      <c r="J20" s="164"/>
      <c r="K20" s="165">
        <v>100</v>
      </c>
      <c r="L20" s="166"/>
      <c r="M20" s="167"/>
      <c r="N20" s="167"/>
      <c r="O20" s="168"/>
      <c r="P20" s="164">
        <v>40</v>
      </c>
      <c r="Q20" s="169">
        <v>5</v>
      </c>
      <c r="R20" s="4"/>
      <c r="S20" s="55">
        <f t="shared" si="6"/>
        <v>600</v>
      </c>
      <c r="T20" s="64">
        <f t="shared" si="7"/>
        <v>50</v>
      </c>
      <c r="U20" s="183">
        <v>30</v>
      </c>
      <c r="V20" s="184">
        <v>10</v>
      </c>
      <c r="W20" s="185"/>
      <c r="X20" s="72"/>
    </row>
    <row r="21" spans="1:24" ht="13" x14ac:dyDescent="0.3">
      <c r="A21" s="120"/>
      <c r="B21" s="118" t="s">
        <v>96</v>
      </c>
      <c r="C21" s="116"/>
      <c r="D21" s="117"/>
      <c r="E21" s="113"/>
      <c r="F21" s="114"/>
      <c r="G21" s="14">
        <f t="shared" si="8"/>
        <v>0</v>
      </c>
      <c r="H21" s="2"/>
      <c r="I21" s="163"/>
      <c r="J21" s="164"/>
      <c r="K21" s="165"/>
      <c r="L21" s="166"/>
      <c r="M21" s="167"/>
      <c r="N21" s="167"/>
      <c r="O21" s="168"/>
      <c r="P21" s="165"/>
      <c r="Q21" s="169"/>
      <c r="R21" s="4"/>
      <c r="S21" s="56">
        <f t="shared" si="6"/>
        <v>0</v>
      </c>
      <c r="T21" s="65">
        <f t="shared" si="7"/>
        <v>0</v>
      </c>
      <c r="U21" s="183"/>
      <c r="V21" s="184"/>
      <c r="W21" s="185"/>
      <c r="X21" s="72"/>
    </row>
    <row r="22" spans="1:24" ht="13" x14ac:dyDescent="0.3">
      <c r="A22" s="120"/>
      <c r="B22" s="118"/>
      <c r="C22" s="116"/>
      <c r="D22" s="117"/>
      <c r="E22" s="114"/>
      <c r="F22" s="114"/>
      <c r="G22" s="14">
        <f t="shared" si="8"/>
        <v>0</v>
      </c>
      <c r="H22" s="2"/>
      <c r="I22" s="163"/>
      <c r="J22" s="164"/>
      <c r="K22" s="165"/>
      <c r="L22" s="166"/>
      <c r="M22" s="167"/>
      <c r="N22" s="167"/>
      <c r="O22" s="168"/>
      <c r="P22" s="165"/>
      <c r="Q22" s="169"/>
      <c r="R22" s="4"/>
      <c r="S22" s="56">
        <f t="shared" si="6"/>
        <v>0</v>
      </c>
      <c r="T22" s="65">
        <f t="shared" si="7"/>
        <v>0</v>
      </c>
      <c r="U22" s="183"/>
      <c r="V22" s="184"/>
      <c r="W22" s="185"/>
      <c r="X22" s="72"/>
    </row>
    <row r="23" spans="1:24" ht="13" x14ac:dyDescent="0.3">
      <c r="A23" s="119" t="s">
        <v>95</v>
      </c>
      <c r="B23" s="126"/>
      <c r="C23" s="126"/>
      <c r="D23" s="127"/>
      <c r="E23" s="128"/>
      <c r="F23" s="128"/>
      <c r="G23" s="49">
        <f>SUM(G24:G29)</f>
        <v>400</v>
      </c>
      <c r="I23" s="170"/>
      <c r="J23" s="171"/>
      <c r="K23" s="172"/>
      <c r="L23" s="173"/>
      <c r="M23" s="174"/>
      <c r="N23" s="174"/>
      <c r="O23" s="175"/>
      <c r="P23" s="176"/>
      <c r="Q23" s="177"/>
      <c r="R23" s="4"/>
      <c r="S23" s="58"/>
      <c r="T23" s="66"/>
      <c r="U23" s="186"/>
      <c r="V23" s="187"/>
      <c r="W23" s="188"/>
      <c r="X23" s="72"/>
    </row>
    <row r="24" spans="1:24" ht="13" x14ac:dyDescent="0.3">
      <c r="A24" s="129"/>
      <c r="B24" s="110" t="s">
        <v>107</v>
      </c>
      <c r="C24" s="111">
        <v>1</v>
      </c>
      <c r="D24" s="112" t="s">
        <v>4</v>
      </c>
      <c r="E24" s="113">
        <v>100</v>
      </c>
      <c r="F24" s="114">
        <v>200</v>
      </c>
      <c r="G24" s="14">
        <f t="shared" ref="G24:G25" si="9">F24-E24</f>
        <v>100</v>
      </c>
      <c r="H24" s="2"/>
      <c r="I24" s="156"/>
      <c r="J24" s="157"/>
      <c r="K24" s="158"/>
      <c r="L24" s="159"/>
      <c r="M24" s="160">
        <v>100</v>
      </c>
      <c r="N24" s="160"/>
      <c r="O24" s="161"/>
      <c r="P24" s="158">
        <v>40</v>
      </c>
      <c r="Q24" s="162">
        <v>5</v>
      </c>
      <c r="R24" s="3"/>
      <c r="S24" s="60">
        <f>I24*8+J24*7+K24*6+L24*5+M24*4+N24*3+O24*2</f>
        <v>400</v>
      </c>
      <c r="T24" s="62">
        <f>P24*1+Q24*2</f>
        <v>50</v>
      </c>
      <c r="U24" s="180">
        <v>30</v>
      </c>
      <c r="V24" s="181">
        <v>10</v>
      </c>
      <c r="W24" s="182"/>
      <c r="X24" s="72"/>
    </row>
    <row r="25" spans="1:24" ht="13" x14ac:dyDescent="0.3">
      <c r="A25" s="130"/>
      <c r="B25" s="110" t="s">
        <v>108</v>
      </c>
      <c r="C25" s="115">
        <v>2</v>
      </c>
      <c r="D25" s="112" t="s">
        <v>3</v>
      </c>
      <c r="E25" s="113">
        <v>100</v>
      </c>
      <c r="F25" s="114">
        <v>200</v>
      </c>
      <c r="G25" s="14">
        <f t="shared" si="9"/>
        <v>100</v>
      </c>
      <c r="H25" s="2"/>
      <c r="I25" s="163"/>
      <c r="J25" s="164"/>
      <c r="K25" s="165"/>
      <c r="L25" s="166"/>
      <c r="M25" s="167"/>
      <c r="N25" s="167"/>
      <c r="O25" s="168">
        <v>100</v>
      </c>
      <c r="P25" s="165">
        <v>40</v>
      </c>
      <c r="Q25" s="169">
        <v>5</v>
      </c>
      <c r="R25" s="4"/>
      <c r="S25" s="15">
        <f t="shared" ref="S25:S29" si="10">I25*8+J25*7+K25*6+L25*5+M25*4+N25*3+O25*2</f>
        <v>200</v>
      </c>
      <c r="T25" s="63">
        <f>P25*1+Q25*2</f>
        <v>50</v>
      </c>
      <c r="U25" s="183">
        <v>30</v>
      </c>
      <c r="V25" s="184">
        <v>10</v>
      </c>
      <c r="W25" s="185">
        <v>2</v>
      </c>
      <c r="X25" s="72"/>
    </row>
    <row r="26" spans="1:24" ht="13" x14ac:dyDescent="0.3">
      <c r="A26" s="129"/>
      <c r="B26" s="110" t="s">
        <v>109</v>
      </c>
      <c r="C26" s="116" t="s">
        <v>6</v>
      </c>
      <c r="D26" s="117" t="s">
        <v>26</v>
      </c>
      <c r="E26" s="113">
        <v>100</v>
      </c>
      <c r="F26" s="114">
        <v>200</v>
      </c>
      <c r="G26" s="14">
        <f>F26-E26</f>
        <v>100</v>
      </c>
      <c r="H26" s="2"/>
      <c r="I26" s="163"/>
      <c r="J26" s="164"/>
      <c r="K26" s="165"/>
      <c r="L26" s="166"/>
      <c r="M26" s="167">
        <v>50</v>
      </c>
      <c r="N26" s="167">
        <v>10</v>
      </c>
      <c r="O26" s="168">
        <v>40</v>
      </c>
      <c r="P26" s="165">
        <v>40</v>
      </c>
      <c r="Q26" s="169">
        <v>5</v>
      </c>
      <c r="R26" s="4"/>
      <c r="S26" s="15">
        <f t="shared" si="10"/>
        <v>310</v>
      </c>
      <c r="T26" s="63">
        <f t="shared" ref="T26:T29" si="11">P26*1+Q26*2</f>
        <v>50</v>
      </c>
      <c r="U26" s="183">
        <v>30</v>
      </c>
      <c r="V26" s="184">
        <v>10</v>
      </c>
      <c r="W26" s="185">
        <v>1</v>
      </c>
      <c r="X26" s="72"/>
    </row>
    <row r="27" spans="1:24" ht="13" x14ac:dyDescent="0.3">
      <c r="A27" s="129"/>
      <c r="B27" s="110" t="s">
        <v>110</v>
      </c>
      <c r="C27" s="115">
        <v>1</v>
      </c>
      <c r="D27" s="112" t="s">
        <v>25</v>
      </c>
      <c r="E27" s="113">
        <v>100</v>
      </c>
      <c r="F27" s="114">
        <v>200</v>
      </c>
      <c r="G27" s="14">
        <f t="shared" ref="G27:G29" si="12">F27-E27</f>
        <v>100</v>
      </c>
      <c r="H27" s="2"/>
      <c r="I27" s="163"/>
      <c r="J27" s="164"/>
      <c r="K27" s="165">
        <v>100</v>
      </c>
      <c r="L27" s="166"/>
      <c r="M27" s="167"/>
      <c r="N27" s="167"/>
      <c r="O27" s="168"/>
      <c r="P27" s="164">
        <v>40</v>
      </c>
      <c r="Q27" s="169">
        <v>5</v>
      </c>
      <c r="R27" s="4"/>
      <c r="S27" s="55">
        <f t="shared" si="10"/>
        <v>600</v>
      </c>
      <c r="T27" s="64">
        <f t="shared" si="11"/>
        <v>50</v>
      </c>
      <c r="U27" s="183">
        <v>30</v>
      </c>
      <c r="V27" s="184">
        <v>10</v>
      </c>
      <c r="W27" s="185"/>
      <c r="X27" s="72"/>
    </row>
    <row r="28" spans="1:24" ht="13" x14ac:dyDescent="0.3">
      <c r="A28" s="129"/>
      <c r="B28" s="118" t="s">
        <v>96</v>
      </c>
      <c r="C28" s="116"/>
      <c r="D28" s="117"/>
      <c r="E28" s="113"/>
      <c r="F28" s="114"/>
      <c r="G28" s="14">
        <f t="shared" si="12"/>
        <v>0</v>
      </c>
      <c r="H28" s="2"/>
      <c r="I28" s="163"/>
      <c r="J28" s="164"/>
      <c r="K28" s="165"/>
      <c r="L28" s="166"/>
      <c r="M28" s="167"/>
      <c r="N28" s="167"/>
      <c r="O28" s="168"/>
      <c r="P28" s="165"/>
      <c r="Q28" s="169"/>
      <c r="R28" s="4"/>
      <c r="S28" s="56">
        <f t="shared" si="10"/>
        <v>0</v>
      </c>
      <c r="T28" s="65">
        <f t="shared" si="11"/>
        <v>0</v>
      </c>
      <c r="U28" s="183"/>
      <c r="V28" s="184"/>
      <c r="W28" s="185"/>
      <c r="X28" s="72"/>
    </row>
    <row r="29" spans="1:24" ht="13" x14ac:dyDescent="0.3">
      <c r="A29" s="129"/>
      <c r="B29" s="118"/>
      <c r="C29" s="116"/>
      <c r="D29" s="117"/>
      <c r="E29" s="114"/>
      <c r="F29" s="114"/>
      <c r="G29" s="14">
        <f t="shared" si="12"/>
        <v>0</v>
      </c>
      <c r="H29" s="2"/>
      <c r="I29" s="163"/>
      <c r="J29" s="164"/>
      <c r="K29" s="165"/>
      <c r="L29" s="166"/>
      <c r="M29" s="167"/>
      <c r="N29" s="167"/>
      <c r="O29" s="168"/>
      <c r="P29" s="165"/>
      <c r="Q29" s="169"/>
      <c r="R29" s="4"/>
      <c r="S29" s="56">
        <f t="shared" si="10"/>
        <v>0</v>
      </c>
      <c r="T29" s="65">
        <f t="shared" si="11"/>
        <v>0</v>
      </c>
      <c r="U29" s="183"/>
      <c r="V29" s="184"/>
      <c r="W29" s="185"/>
      <c r="X29" s="72"/>
    </row>
    <row r="30" spans="1:24" ht="13" x14ac:dyDescent="0.3">
      <c r="A30" s="119" t="s">
        <v>97</v>
      </c>
      <c r="B30" s="126"/>
      <c r="C30" s="126"/>
      <c r="D30" s="127"/>
      <c r="E30" s="128"/>
      <c r="F30" s="128"/>
      <c r="G30" s="49">
        <f>SUM(G31:G36)</f>
        <v>400</v>
      </c>
      <c r="I30" s="170"/>
      <c r="J30" s="171"/>
      <c r="K30" s="172"/>
      <c r="L30" s="173"/>
      <c r="M30" s="174"/>
      <c r="N30" s="174"/>
      <c r="O30" s="175"/>
      <c r="P30" s="176"/>
      <c r="Q30" s="177"/>
      <c r="R30" s="4"/>
      <c r="S30" s="59"/>
      <c r="T30" s="86"/>
      <c r="U30" s="186"/>
      <c r="V30" s="187"/>
      <c r="W30" s="188"/>
      <c r="X30" s="72"/>
    </row>
    <row r="31" spans="1:24" ht="13" x14ac:dyDescent="0.3">
      <c r="A31" s="129"/>
      <c r="B31" s="110" t="s">
        <v>111</v>
      </c>
      <c r="C31" s="111">
        <v>1</v>
      </c>
      <c r="D31" s="112" t="s">
        <v>4</v>
      </c>
      <c r="E31" s="113">
        <v>100</v>
      </c>
      <c r="F31" s="114">
        <v>200</v>
      </c>
      <c r="G31" s="14">
        <f t="shared" ref="G31:G32" si="13">F31-E31</f>
        <v>100</v>
      </c>
      <c r="H31" s="2"/>
      <c r="I31" s="156"/>
      <c r="J31" s="157"/>
      <c r="K31" s="158"/>
      <c r="L31" s="159"/>
      <c r="M31" s="160">
        <v>100</v>
      </c>
      <c r="N31" s="160"/>
      <c r="O31" s="161"/>
      <c r="P31" s="158">
        <v>40</v>
      </c>
      <c r="Q31" s="162">
        <v>5</v>
      </c>
      <c r="R31" s="3"/>
      <c r="S31" s="60">
        <f>I31*8+J31*7+K31*6+L31*5+M31*4+N31*3+O31*2</f>
        <v>400</v>
      </c>
      <c r="T31" s="62">
        <f>P31*1+Q31*2</f>
        <v>50</v>
      </c>
      <c r="U31" s="180">
        <v>30</v>
      </c>
      <c r="V31" s="181">
        <v>10</v>
      </c>
      <c r="W31" s="182"/>
      <c r="X31" s="72"/>
    </row>
    <row r="32" spans="1:24" ht="13" x14ac:dyDescent="0.3">
      <c r="A32" s="129"/>
      <c r="B32" s="110" t="s">
        <v>112</v>
      </c>
      <c r="C32" s="115">
        <v>2</v>
      </c>
      <c r="D32" s="112" t="s">
        <v>3</v>
      </c>
      <c r="E32" s="113">
        <v>100</v>
      </c>
      <c r="F32" s="114">
        <v>200</v>
      </c>
      <c r="G32" s="14">
        <f t="shared" si="13"/>
        <v>100</v>
      </c>
      <c r="H32" s="2"/>
      <c r="I32" s="163"/>
      <c r="J32" s="164"/>
      <c r="K32" s="165"/>
      <c r="L32" s="166"/>
      <c r="M32" s="167"/>
      <c r="N32" s="167"/>
      <c r="O32" s="168">
        <v>100</v>
      </c>
      <c r="P32" s="165">
        <v>40</v>
      </c>
      <c r="Q32" s="169">
        <v>5</v>
      </c>
      <c r="R32" s="4"/>
      <c r="S32" s="15">
        <f t="shared" ref="S32:S36" si="14">I32*8+J32*7+K32*6+L32*5+M32*4+N32*3+O32*2</f>
        <v>200</v>
      </c>
      <c r="T32" s="63">
        <f>P32*1+Q32*2</f>
        <v>50</v>
      </c>
      <c r="U32" s="183">
        <v>30</v>
      </c>
      <c r="V32" s="184">
        <v>10</v>
      </c>
      <c r="W32" s="185">
        <v>2</v>
      </c>
      <c r="X32" s="72"/>
    </row>
    <row r="33" spans="1:24" ht="13" x14ac:dyDescent="0.3">
      <c r="A33" s="130"/>
      <c r="B33" s="110" t="s">
        <v>113</v>
      </c>
      <c r="C33" s="116" t="s">
        <v>6</v>
      </c>
      <c r="D33" s="117" t="s">
        <v>26</v>
      </c>
      <c r="E33" s="113">
        <v>100</v>
      </c>
      <c r="F33" s="114">
        <v>200</v>
      </c>
      <c r="G33" s="14">
        <f>F33-E33</f>
        <v>100</v>
      </c>
      <c r="H33" s="2"/>
      <c r="I33" s="163"/>
      <c r="J33" s="164"/>
      <c r="K33" s="165"/>
      <c r="L33" s="166"/>
      <c r="M33" s="167">
        <v>50</v>
      </c>
      <c r="N33" s="167">
        <v>10</v>
      </c>
      <c r="O33" s="168">
        <v>40</v>
      </c>
      <c r="P33" s="165">
        <v>40</v>
      </c>
      <c r="Q33" s="169">
        <v>5</v>
      </c>
      <c r="R33" s="4"/>
      <c r="S33" s="15">
        <f t="shared" si="14"/>
        <v>310</v>
      </c>
      <c r="T33" s="63">
        <f t="shared" ref="T33:T36" si="15">P33*1+Q33*2</f>
        <v>50</v>
      </c>
      <c r="U33" s="183">
        <v>30</v>
      </c>
      <c r="V33" s="184">
        <v>10</v>
      </c>
      <c r="W33" s="185">
        <v>1</v>
      </c>
      <c r="X33" s="72"/>
    </row>
    <row r="34" spans="1:24" ht="13" x14ac:dyDescent="0.3">
      <c r="A34" s="129"/>
      <c r="B34" s="110" t="s">
        <v>114</v>
      </c>
      <c r="C34" s="115">
        <v>1</v>
      </c>
      <c r="D34" s="112" t="s">
        <v>25</v>
      </c>
      <c r="E34" s="113">
        <v>100</v>
      </c>
      <c r="F34" s="114">
        <v>200</v>
      </c>
      <c r="G34" s="14">
        <f t="shared" ref="G34:G36" si="16">F34-E34</f>
        <v>100</v>
      </c>
      <c r="H34" s="2"/>
      <c r="I34" s="163"/>
      <c r="J34" s="164"/>
      <c r="K34" s="165">
        <v>100</v>
      </c>
      <c r="L34" s="166"/>
      <c r="M34" s="167"/>
      <c r="N34" s="167"/>
      <c r="O34" s="168"/>
      <c r="P34" s="164">
        <v>40</v>
      </c>
      <c r="Q34" s="169">
        <v>5</v>
      </c>
      <c r="R34" s="4"/>
      <c r="S34" s="55">
        <f t="shared" si="14"/>
        <v>600</v>
      </c>
      <c r="T34" s="64">
        <f t="shared" si="15"/>
        <v>50</v>
      </c>
      <c r="U34" s="183">
        <v>30</v>
      </c>
      <c r="V34" s="184">
        <v>10</v>
      </c>
      <c r="W34" s="185"/>
      <c r="X34" s="72"/>
    </row>
    <row r="35" spans="1:24" ht="13" x14ac:dyDescent="0.3">
      <c r="A35" s="129"/>
      <c r="B35" s="118" t="s">
        <v>96</v>
      </c>
      <c r="C35" s="116"/>
      <c r="D35" s="117"/>
      <c r="E35" s="113"/>
      <c r="F35" s="114"/>
      <c r="G35" s="14">
        <f t="shared" si="16"/>
        <v>0</v>
      </c>
      <c r="H35" s="2"/>
      <c r="I35" s="163"/>
      <c r="J35" s="164"/>
      <c r="K35" s="165"/>
      <c r="L35" s="166"/>
      <c r="M35" s="167"/>
      <c r="N35" s="167"/>
      <c r="O35" s="168"/>
      <c r="P35" s="165"/>
      <c r="Q35" s="169"/>
      <c r="R35" s="4"/>
      <c r="S35" s="56">
        <f t="shared" si="14"/>
        <v>0</v>
      </c>
      <c r="T35" s="65">
        <f t="shared" si="15"/>
        <v>0</v>
      </c>
      <c r="U35" s="183"/>
      <c r="V35" s="184"/>
      <c r="W35" s="185"/>
      <c r="X35" s="72"/>
    </row>
    <row r="36" spans="1:24" ht="13" x14ac:dyDescent="0.3">
      <c r="A36" s="129"/>
      <c r="B36" s="118"/>
      <c r="C36" s="116"/>
      <c r="D36" s="117"/>
      <c r="E36" s="114"/>
      <c r="F36" s="114"/>
      <c r="G36" s="14">
        <f t="shared" si="16"/>
        <v>0</v>
      </c>
      <c r="H36" s="2"/>
      <c r="I36" s="163"/>
      <c r="J36" s="164"/>
      <c r="K36" s="165"/>
      <c r="L36" s="166"/>
      <c r="M36" s="167"/>
      <c r="N36" s="167"/>
      <c r="O36" s="168"/>
      <c r="P36" s="165"/>
      <c r="Q36" s="169"/>
      <c r="R36" s="4"/>
      <c r="S36" s="56">
        <f t="shared" si="14"/>
        <v>0</v>
      </c>
      <c r="T36" s="65">
        <f t="shared" si="15"/>
        <v>0</v>
      </c>
      <c r="U36" s="183"/>
      <c r="V36" s="184"/>
      <c r="W36" s="185"/>
      <c r="X36" s="72"/>
    </row>
    <row r="37" spans="1:24" ht="13" x14ac:dyDescent="0.3">
      <c r="A37" s="119" t="s">
        <v>98</v>
      </c>
      <c r="B37" s="126"/>
      <c r="C37" s="126"/>
      <c r="D37" s="127"/>
      <c r="E37" s="128"/>
      <c r="F37" s="128"/>
      <c r="G37" s="49">
        <f>SUM(G38:G43)</f>
        <v>400</v>
      </c>
      <c r="I37" s="170"/>
      <c r="J37" s="171"/>
      <c r="K37" s="172"/>
      <c r="L37" s="173"/>
      <c r="M37" s="174"/>
      <c r="N37" s="174"/>
      <c r="O37" s="175"/>
      <c r="P37" s="176"/>
      <c r="Q37" s="177"/>
      <c r="R37" s="4"/>
      <c r="S37" s="58"/>
      <c r="T37" s="66"/>
      <c r="U37" s="186"/>
      <c r="V37" s="187"/>
      <c r="W37" s="188"/>
      <c r="X37" s="72"/>
    </row>
    <row r="38" spans="1:24" ht="13" x14ac:dyDescent="0.3">
      <c r="A38" s="129"/>
      <c r="B38" s="110" t="s">
        <v>115</v>
      </c>
      <c r="C38" s="111">
        <v>1</v>
      </c>
      <c r="D38" s="112" t="s">
        <v>4</v>
      </c>
      <c r="E38" s="113">
        <v>100</v>
      </c>
      <c r="F38" s="114">
        <v>200</v>
      </c>
      <c r="G38" s="14">
        <f t="shared" ref="G38:G39" si="17">F38-E38</f>
        <v>100</v>
      </c>
      <c r="H38" s="2"/>
      <c r="I38" s="156"/>
      <c r="J38" s="157"/>
      <c r="K38" s="158"/>
      <c r="L38" s="159"/>
      <c r="M38" s="160">
        <v>100</v>
      </c>
      <c r="N38" s="160"/>
      <c r="O38" s="161"/>
      <c r="P38" s="158">
        <v>40</v>
      </c>
      <c r="Q38" s="162">
        <v>5</v>
      </c>
      <c r="R38" s="3"/>
      <c r="S38" s="60">
        <f>I38*8+J38*7+K38*6+L38*5+M38*4+N38*3+O38*2</f>
        <v>400</v>
      </c>
      <c r="T38" s="62">
        <f>P38*1+Q38*2</f>
        <v>50</v>
      </c>
      <c r="U38" s="180">
        <v>30</v>
      </c>
      <c r="V38" s="181">
        <v>10</v>
      </c>
      <c r="W38" s="182"/>
      <c r="X38" s="72"/>
    </row>
    <row r="39" spans="1:24" ht="13" x14ac:dyDescent="0.3">
      <c r="A39" s="129"/>
      <c r="B39" s="110" t="s">
        <v>116</v>
      </c>
      <c r="C39" s="115">
        <v>2</v>
      </c>
      <c r="D39" s="112" t="s">
        <v>3</v>
      </c>
      <c r="E39" s="113">
        <v>100</v>
      </c>
      <c r="F39" s="114">
        <v>200</v>
      </c>
      <c r="G39" s="14">
        <f t="shared" si="17"/>
        <v>100</v>
      </c>
      <c r="H39" s="2"/>
      <c r="I39" s="163"/>
      <c r="J39" s="164"/>
      <c r="K39" s="165"/>
      <c r="L39" s="166"/>
      <c r="M39" s="167"/>
      <c r="N39" s="167"/>
      <c r="O39" s="168">
        <v>100</v>
      </c>
      <c r="P39" s="165">
        <v>40</v>
      </c>
      <c r="Q39" s="169">
        <v>5</v>
      </c>
      <c r="R39" s="4"/>
      <c r="S39" s="15">
        <f t="shared" ref="S39:S43" si="18">I39*8+J39*7+K39*6+L39*5+M39*4+N39*3+O39*2</f>
        <v>200</v>
      </c>
      <c r="T39" s="63">
        <f>P39*1+Q39*2</f>
        <v>50</v>
      </c>
      <c r="U39" s="183">
        <v>30</v>
      </c>
      <c r="V39" s="184">
        <v>10</v>
      </c>
      <c r="W39" s="185">
        <v>2</v>
      </c>
      <c r="X39" s="72"/>
    </row>
    <row r="40" spans="1:24" ht="13" x14ac:dyDescent="0.3">
      <c r="A40" s="129"/>
      <c r="B40" s="110" t="s">
        <v>117</v>
      </c>
      <c r="C40" s="116" t="s">
        <v>6</v>
      </c>
      <c r="D40" s="117" t="s">
        <v>26</v>
      </c>
      <c r="E40" s="113">
        <v>100</v>
      </c>
      <c r="F40" s="114">
        <v>200</v>
      </c>
      <c r="G40" s="14">
        <f>F40-E40</f>
        <v>100</v>
      </c>
      <c r="H40" s="2"/>
      <c r="I40" s="163"/>
      <c r="J40" s="164"/>
      <c r="K40" s="165"/>
      <c r="L40" s="166"/>
      <c r="M40" s="167">
        <v>50</v>
      </c>
      <c r="N40" s="167">
        <v>10</v>
      </c>
      <c r="O40" s="168">
        <v>40</v>
      </c>
      <c r="P40" s="165">
        <v>40</v>
      </c>
      <c r="Q40" s="169">
        <v>5</v>
      </c>
      <c r="R40" s="4"/>
      <c r="S40" s="15">
        <f t="shared" si="18"/>
        <v>310</v>
      </c>
      <c r="T40" s="63">
        <f t="shared" ref="T40:T43" si="19">P40*1+Q40*2</f>
        <v>50</v>
      </c>
      <c r="U40" s="183">
        <v>30</v>
      </c>
      <c r="V40" s="184">
        <v>10</v>
      </c>
      <c r="W40" s="185">
        <v>1</v>
      </c>
      <c r="X40" s="72"/>
    </row>
    <row r="41" spans="1:24" ht="13" x14ac:dyDescent="0.3">
      <c r="A41" s="129"/>
      <c r="B41" s="110" t="s">
        <v>118</v>
      </c>
      <c r="C41" s="115">
        <v>1</v>
      </c>
      <c r="D41" s="112" t="s">
        <v>25</v>
      </c>
      <c r="E41" s="113">
        <v>100</v>
      </c>
      <c r="F41" s="114">
        <v>200</v>
      </c>
      <c r="G41" s="14">
        <f t="shared" ref="G41:G43" si="20">F41-E41</f>
        <v>100</v>
      </c>
      <c r="H41" s="2"/>
      <c r="I41" s="163"/>
      <c r="J41" s="164"/>
      <c r="K41" s="165">
        <v>100</v>
      </c>
      <c r="L41" s="166"/>
      <c r="M41" s="167"/>
      <c r="N41" s="167"/>
      <c r="O41" s="168"/>
      <c r="P41" s="164">
        <v>40</v>
      </c>
      <c r="Q41" s="169">
        <v>5</v>
      </c>
      <c r="R41" s="4"/>
      <c r="S41" s="55">
        <f t="shared" si="18"/>
        <v>600</v>
      </c>
      <c r="T41" s="64">
        <f t="shared" si="19"/>
        <v>50</v>
      </c>
      <c r="U41" s="183">
        <v>30</v>
      </c>
      <c r="V41" s="184">
        <v>10</v>
      </c>
      <c r="W41" s="185"/>
      <c r="X41" s="72"/>
    </row>
    <row r="42" spans="1:24" ht="13" x14ac:dyDescent="0.3">
      <c r="A42" s="129"/>
      <c r="B42" s="118" t="s">
        <v>96</v>
      </c>
      <c r="C42" s="116"/>
      <c r="D42" s="117"/>
      <c r="E42" s="113"/>
      <c r="F42" s="114"/>
      <c r="G42" s="14">
        <f t="shared" si="20"/>
        <v>0</v>
      </c>
      <c r="H42" s="2"/>
      <c r="I42" s="163"/>
      <c r="J42" s="164"/>
      <c r="K42" s="165"/>
      <c r="L42" s="166"/>
      <c r="M42" s="167"/>
      <c r="N42" s="167"/>
      <c r="O42" s="168"/>
      <c r="P42" s="165"/>
      <c r="Q42" s="169"/>
      <c r="R42" s="4"/>
      <c r="S42" s="56">
        <f t="shared" si="18"/>
        <v>0</v>
      </c>
      <c r="T42" s="65">
        <f t="shared" si="19"/>
        <v>0</v>
      </c>
      <c r="U42" s="183"/>
      <c r="V42" s="184"/>
      <c r="W42" s="185"/>
      <c r="X42" s="72"/>
    </row>
    <row r="43" spans="1:24" ht="13" x14ac:dyDescent="0.3">
      <c r="A43" s="129"/>
      <c r="B43" s="118"/>
      <c r="C43" s="116"/>
      <c r="D43" s="117"/>
      <c r="E43" s="114"/>
      <c r="F43" s="114"/>
      <c r="G43" s="14">
        <f t="shared" si="20"/>
        <v>0</v>
      </c>
      <c r="H43" s="2"/>
      <c r="I43" s="163"/>
      <c r="J43" s="164"/>
      <c r="K43" s="165"/>
      <c r="L43" s="166"/>
      <c r="M43" s="167"/>
      <c r="N43" s="167"/>
      <c r="O43" s="168"/>
      <c r="P43" s="165"/>
      <c r="Q43" s="169"/>
      <c r="R43" s="4"/>
      <c r="S43" s="56">
        <f t="shared" si="18"/>
        <v>0</v>
      </c>
      <c r="T43" s="65">
        <f t="shared" si="19"/>
        <v>0</v>
      </c>
      <c r="U43" s="183"/>
      <c r="V43" s="184"/>
      <c r="W43" s="185"/>
      <c r="X43" s="72"/>
    </row>
    <row r="44" spans="1:24" x14ac:dyDescent="0.25">
      <c r="A44" s="31"/>
      <c r="B44" s="131"/>
      <c r="C44" s="132"/>
      <c r="D44" s="133"/>
      <c r="E44" s="132"/>
      <c r="F44" s="132"/>
      <c r="G44" s="132"/>
      <c r="H44" s="11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3"/>
      <c r="V44" s="133"/>
      <c r="W44" s="146"/>
      <c r="X44" s="72"/>
    </row>
    <row r="45" spans="1:24" ht="13" x14ac:dyDescent="0.3">
      <c r="A45" s="31"/>
      <c r="B45" s="134" t="s">
        <v>82</v>
      </c>
      <c r="C45" s="135"/>
      <c r="D45" s="136"/>
      <c r="E45" s="137"/>
      <c r="F45" s="135"/>
      <c r="G45" s="137">
        <f>SUM(G9+G16+G23+G30+G37)</f>
        <v>2000</v>
      </c>
      <c r="H45" s="87"/>
      <c r="I45" s="137">
        <f t="shared" ref="I45:Q45" si="21">SUM(I10:I43)</f>
        <v>0</v>
      </c>
      <c r="J45" s="137">
        <f t="shared" si="21"/>
        <v>0</v>
      </c>
      <c r="K45" s="137">
        <f t="shared" si="21"/>
        <v>500</v>
      </c>
      <c r="L45" s="137">
        <f t="shared" si="21"/>
        <v>0</v>
      </c>
      <c r="M45" s="137">
        <f t="shared" si="21"/>
        <v>750</v>
      </c>
      <c r="N45" s="137">
        <f t="shared" si="21"/>
        <v>50</v>
      </c>
      <c r="O45" s="137">
        <f t="shared" si="21"/>
        <v>700</v>
      </c>
      <c r="P45" s="137">
        <f t="shared" si="21"/>
        <v>800</v>
      </c>
      <c r="Q45" s="137">
        <f t="shared" si="21"/>
        <v>100</v>
      </c>
      <c r="R45" s="137"/>
      <c r="S45" s="137"/>
      <c r="T45" s="137"/>
      <c r="U45" s="147"/>
      <c r="V45" s="148"/>
      <c r="W45" s="149"/>
      <c r="X45" s="72"/>
    </row>
    <row r="46" spans="1:24" ht="13" x14ac:dyDescent="0.3">
      <c r="A46" s="31"/>
      <c r="B46" s="134" t="s">
        <v>83</v>
      </c>
      <c r="C46" s="135"/>
      <c r="D46" s="136"/>
      <c r="E46" s="137"/>
      <c r="F46" s="135"/>
      <c r="G46" s="137">
        <f>SUM(I46:Q46)</f>
        <v>8550</v>
      </c>
      <c r="H46" s="87"/>
      <c r="I46" s="137">
        <f>I45*8</f>
        <v>0</v>
      </c>
      <c r="J46" s="137">
        <f>J45*7</f>
        <v>0</v>
      </c>
      <c r="K46" s="137">
        <f>K45*6</f>
        <v>3000</v>
      </c>
      <c r="L46" s="137">
        <f>L45*5</f>
        <v>0</v>
      </c>
      <c r="M46" s="137">
        <f>M45*4</f>
        <v>3000</v>
      </c>
      <c r="N46" s="137">
        <f>N45*3</f>
        <v>150</v>
      </c>
      <c r="O46" s="137">
        <f>O45*2</f>
        <v>1400</v>
      </c>
      <c r="P46" s="137">
        <f>P45*1</f>
        <v>800</v>
      </c>
      <c r="Q46" s="137">
        <f>Q45*2</f>
        <v>200</v>
      </c>
      <c r="R46" s="137"/>
      <c r="S46" s="137">
        <f>SUM(S10:S43)</f>
        <v>7550</v>
      </c>
      <c r="T46" s="137">
        <f>SUM(T10:T43)</f>
        <v>1000</v>
      </c>
      <c r="U46" s="147">
        <f>SUM(U10:U43)</f>
        <v>600</v>
      </c>
      <c r="V46" s="148">
        <f>SUM(V10:V43)</f>
        <v>200</v>
      </c>
      <c r="W46" s="149">
        <f>SUM(W10:W43)</f>
        <v>15</v>
      </c>
      <c r="X46" s="72"/>
    </row>
    <row r="47" spans="1:24" ht="13" x14ac:dyDescent="0.3">
      <c r="A47" s="31"/>
      <c r="B47" s="134" t="s">
        <v>55</v>
      </c>
      <c r="C47" s="135"/>
      <c r="D47" s="136"/>
      <c r="E47" s="137"/>
      <c r="F47" s="135"/>
      <c r="G47" s="137">
        <v>50</v>
      </c>
      <c r="H47" s="8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>
        <v>50</v>
      </c>
      <c r="T47" s="137"/>
      <c r="U47" s="147"/>
      <c r="V47" s="148"/>
      <c r="W47" s="149"/>
      <c r="X47" s="72"/>
    </row>
    <row r="48" spans="1:24" ht="14.5" x14ac:dyDescent="0.45">
      <c r="A48" s="31"/>
      <c r="B48" s="134" t="s">
        <v>119</v>
      </c>
      <c r="C48" s="135"/>
      <c r="D48" s="136"/>
      <c r="E48" s="137"/>
      <c r="F48" s="135"/>
      <c r="G48" s="138">
        <f>G46+G47</f>
        <v>8600</v>
      </c>
      <c r="H48" s="8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8">
        <f>S46+S47</f>
        <v>7600</v>
      </c>
      <c r="T48" s="138">
        <f>T46+T47</f>
        <v>1000</v>
      </c>
      <c r="U48" s="147"/>
      <c r="V48" s="148"/>
      <c r="W48" s="149"/>
      <c r="X48" s="72"/>
    </row>
    <row r="49" spans="1:24" ht="14.5" x14ac:dyDescent="0.45">
      <c r="A49" s="31"/>
      <c r="B49" s="134"/>
      <c r="C49" s="135"/>
      <c r="D49" s="136"/>
      <c r="E49" s="137"/>
      <c r="F49" s="135"/>
      <c r="G49" s="138"/>
      <c r="H49" s="8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8"/>
      <c r="T49" s="138"/>
      <c r="U49" s="147"/>
      <c r="V49" s="148"/>
      <c r="W49" s="149"/>
      <c r="X49" s="72"/>
    </row>
    <row r="50" spans="1:24" ht="14.5" x14ac:dyDescent="0.45">
      <c r="A50" s="31"/>
      <c r="B50" s="134" t="s">
        <v>56</v>
      </c>
      <c r="C50" s="135"/>
      <c r="D50" s="136"/>
      <c r="E50" s="137"/>
      <c r="F50" s="135"/>
      <c r="G50" s="138">
        <f>SUM(I50:Q50)</f>
        <v>4200</v>
      </c>
      <c r="H50" s="87"/>
      <c r="I50" s="137">
        <f t="shared" ref="I50:N50" si="22">I45*2</f>
        <v>0</v>
      </c>
      <c r="J50" s="137">
        <f t="shared" si="22"/>
        <v>0</v>
      </c>
      <c r="K50" s="137">
        <f t="shared" si="22"/>
        <v>1000</v>
      </c>
      <c r="L50" s="137">
        <f t="shared" si="22"/>
        <v>0</v>
      </c>
      <c r="M50" s="137">
        <f t="shared" si="22"/>
        <v>1500</v>
      </c>
      <c r="N50" s="137">
        <f t="shared" si="22"/>
        <v>100</v>
      </c>
      <c r="O50" s="137">
        <f>O45</f>
        <v>700</v>
      </c>
      <c r="P50" s="137">
        <f>P45</f>
        <v>800</v>
      </c>
      <c r="Q50" s="137">
        <f>Q45</f>
        <v>100</v>
      </c>
      <c r="R50" s="137"/>
      <c r="S50" s="138">
        <f>SUM(I50:O50)</f>
        <v>3300</v>
      </c>
      <c r="T50" s="138">
        <f>SUM(P50:Q50)</f>
        <v>900</v>
      </c>
      <c r="U50" s="147"/>
      <c r="V50" s="148"/>
      <c r="W50" s="149"/>
      <c r="X50" s="72"/>
    </row>
    <row r="51" spans="1:24" x14ac:dyDescent="0.25">
      <c r="A51" s="31"/>
      <c r="B51" s="139"/>
      <c r="C51" s="140"/>
      <c r="D51" s="141"/>
      <c r="E51" s="140"/>
      <c r="F51" s="140"/>
      <c r="G51" s="140"/>
      <c r="H51" s="7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1"/>
      <c r="V51" s="141"/>
      <c r="W51" s="145"/>
      <c r="X51" s="72"/>
    </row>
    <row r="52" spans="1:24" x14ac:dyDescent="0.25">
      <c r="D52" s="1"/>
      <c r="U52" s="1"/>
      <c r="V52" s="1"/>
      <c r="W52" s="1"/>
    </row>
    <row r="53" spans="1:24" x14ac:dyDescent="0.25">
      <c r="B53" s="18"/>
      <c r="D53" s="1"/>
      <c r="U53" s="1"/>
      <c r="V53" s="1"/>
      <c r="W53" s="1"/>
    </row>
    <row r="54" spans="1:24" ht="13" x14ac:dyDescent="0.3">
      <c r="B54" s="69" t="s">
        <v>46</v>
      </c>
      <c r="D54" s="1"/>
      <c r="U54" s="1"/>
      <c r="V54" s="1"/>
      <c r="W54" s="1"/>
    </row>
    <row r="55" spans="1:24" ht="21" x14ac:dyDescent="0.3">
      <c r="A55" s="67"/>
      <c r="B55" s="46"/>
      <c r="C55" s="50"/>
      <c r="D55" s="51"/>
      <c r="E55" s="48"/>
      <c r="F55" s="48"/>
      <c r="G55" s="107" t="s">
        <v>86</v>
      </c>
      <c r="H55" s="68"/>
    </row>
    <row r="56" spans="1:24" ht="13" x14ac:dyDescent="0.25">
      <c r="A56" s="1"/>
      <c r="B56" s="16" t="s">
        <v>47</v>
      </c>
      <c r="C56" s="22">
        <v>1</v>
      </c>
      <c r="D56" s="76">
        <v>2</v>
      </c>
      <c r="E56" s="17"/>
      <c r="F56" s="17"/>
      <c r="G56" s="143">
        <v>4</v>
      </c>
      <c r="H56" s="68"/>
    </row>
    <row r="57" spans="1:24" ht="13" x14ac:dyDescent="0.25">
      <c r="A57" s="1"/>
      <c r="B57" s="16" t="s">
        <v>49</v>
      </c>
      <c r="C57" s="89">
        <v>1</v>
      </c>
      <c r="D57" s="76" t="s">
        <v>3</v>
      </c>
      <c r="E57" s="17"/>
      <c r="F57" s="17"/>
      <c r="G57" s="143">
        <v>5</v>
      </c>
      <c r="H57" s="68"/>
    </row>
    <row r="58" spans="1:24" s="78" customFormat="1" ht="13" x14ac:dyDescent="0.25">
      <c r="B58" s="77" t="s">
        <v>48</v>
      </c>
      <c r="C58" s="88">
        <v>1</v>
      </c>
      <c r="D58" s="76" t="s">
        <v>27</v>
      </c>
      <c r="E58" s="79"/>
      <c r="F58" s="79"/>
      <c r="G58" s="144">
        <v>5</v>
      </c>
      <c r="H58" s="80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</row>
    <row r="59" spans="1:24" x14ac:dyDescent="0.25">
      <c r="B59" s="9"/>
      <c r="C59" s="11"/>
      <c r="D59" s="10"/>
      <c r="E59" s="11"/>
      <c r="F59" s="11"/>
      <c r="G59" s="20"/>
    </row>
    <row r="60" spans="1:24" ht="14.5" x14ac:dyDescent="0.45">
      <c r="B60" s="134" t="s">
        <v>84</v>
      </c>
      <c r="C60" s="135"/>
      <c r="D60" s="136"/>
      <c r="E60" s="137"/>
      <c r="F60" s="135"/>
      <c r="G60" s="142">
        <f>2*SUM(G56:G58)</f>
        <v>28</v>
      </c>
    </row>
    <row r="61" spans="1:24" x14ac:dyDescent="0.25">
      <c r="B61" s="12"/>
      <c r="C61" s="7"/>
      <c r="D61" s="6"/>
      <c r="E61" s="7"/>
      <c r="F61" s="7"/>
      <c r="G61" s="21"/>
    </row>
    <row r="62" spans="1:24" x14ac:dyDescent="0.25">
      <c r="E62" s="1"/>
      <c r="U62" s="1"/>
      <c r="V62" s="1"/>
      <c r="W62" s="1"/>
    </row>
    <row r="63" spans="1:24" ht="13" x14ac:dyDescent="0.3">
      <c r="B63" s="69" t="s">
        <v>29</v>
      </c>
      <c r="D63" s="1"/>
      <c r="U63" s="1"/>
      <c r="V63" s="1"/>
      <c r="W63" s="1"/>
    </row>
    <row r="64" spans="1:24" ht="21" x14ac:dyDescent="0.3">
      <c r="A64" s="67"/>
      <c r="B64" s="46"/>
      <c r="C64" s="50"/>
      <c r="D64" s="51"/>
      <c r="E64" s="48"/>
      <c r="F64" s="48"/>
      <c r="G64" s="107" t="s">
        <v>86</v>
      </c>
      <c r="H64" s="68"/>
    </row>
    <row r="65" spans="1:23" ht="13" x14ac:dyDescent="0.25">
      <c r="A65" s="1"/>
      <c r="B65" s="16" t="s">
        <v>35</v>
      </c>
      <c r="C65" s="22" t="s">
        <v>34</v>
      </c>
      <c r="D65" s="76" t="s">
        <v>26</v>
      </c>
      <c r="E65" s="17"/>
      <c r="F65" s="17"/>
      <c r="G65" s="143">
        <v>100</v>
      </c>
      <c r="H65" s="68"/>
    </row>
    <row r="66" spans="1:23" s="78" customFormat="1" ht="37.9" customHeight="1" x14ac:dyDescent="0.25">
      <c r="B66" s="77" t="s">
        <v>30</v>
      </c>
      <c r="C66" s="88" t="s">
        <v>31</v>
      </c>
      <c r="D66" s="76" t="s">
        <v>32</v>
      </c>
      <c r="E66" s="79"/>
      <c r="F66" s="79"/>
      <c r="G66" s="144">
        <v>250</v>
      </c>
      <c r="H66" s="80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 x14ac:dyDescent="0.25">
      <c r="B67" s="131"/>
      <c r="C67" s="132"/>
      <c r="D67" s="133"/>
      <c r="E67" s="132"/>
      <c r="F67" s="132"/>
      <c r="G67" s="146"/>
    </row>
    <row r="68" spans="1:23" ht="14.5" x14ac:dyDescent="0.45">
      <c r="B68" s="134" t="s">
        <v>85</v>
      </c>
      <c r="C68" s="135"/>
      <c r="D68" s="136"/>
      <c r="E68" s="137"/>
      <c r="F68" s="135"/>
      <c r="G68" s="142">
        <f>SUM(G65:G66)</f>
        <v>350</v>
      </c>
    </row>
    <row r="69" spans="1:23" x14ac:dyDescent="0.25">
      <c r="B69" s="139"/>
      <c r="C69" s="140"/>
      <c r="D69" s="141"/>
      <c r="E69" s="140"/>
      <c r="F69" s="140"/>
      <c r="G69" s="145"/>
    </row>
    <row r="70" spans="1:23" x14ac:dyDescent="0.25">
      <c r="U70" s="1"/>
      <c r="V70" s="1"/>
      <c r="W70" s="1"/>
    </row>
    <row r="71" spans="1:23" x14ac:dyDescent="0.25">
      <c r="U71" s="1"/>
      <c r="V71" s="1"/>
      <c r="W71" s="1"/>
    </row>
    <row r="72" spans="1:23" x14ac:dyDescent="0.25">
      <c r="U72" s="1"/>
      <c r="V72" s="1"/>
      <c r="W72" s="1"/>
    </row>
    <row r="73" spans="1:23" x14ac:dyDescent="0.25">
      <c r="U73" s="1"/>
      <c r="V73" s="1"/>
      <c r="W73" s="1"/>
    </row>
    <row r="74" spans="1:23" x14ac:dyDescent="0.25">
      <c r="U74" s="1"/>
      <c r="V74" s="1"/>
      <c r="W74" s="1"/>
    </row>
    <row r="75" spans="1:23" x14ac:dyDescent="0.25">
      <c r="U75" s="1"/>
      <c r="V75" s="1"/>
      <c r="W75" s="1"/>
    </row>
    <row r="76" spans="1:23" x14ac:dyDescent="0.25">
      <c r="U76" s="1"/>
      <c r="V76" s="1"/>
      <c r="W76" s="1"/>
    </row>
    <row r="77" spans="1:23" x14ac:dyDescent="0.25">
      <c r="U77" s="1"/>
      <c r="V77" s="1"/>
      <c r="W77" s="1"/>
    </row>
    <row r="78" spans="1:23" x14ac:dyDescent="0.25">
      <c r="U78" s="1"/>
      <c r="V78" s="1"/>
      <c r="W78" s="1"/>
    </row>
    <row r="79" spans="1:23" x14ac:dyDescent="0.25">
      <c r="U79" s="1"/>
      <c r="V79" s="1"/>
      <c r="W79" s="1"/>
    </row>
    <row r="80" spans="1:23" x14ac:dyDescent="0.25">
      <c r="U80" s="1"/>
      <c r="V80" s="1"/>
      <c r="W80" s="1"/>
    </row>
    <row r="81" spans="21:23" x14ac:dyDescent="0.25">
      <c r="U81" s="1"/>
      <c r="V81" s="1"/>
      <c r="W81" s="1"/>
    </row>
    <row r="82" spans="21:23" x14ac:dyDescent="0.25">
      <c r="U82" s="1"/>
      <c r="V82" s="1"/>
      <c r="W82" s="1"/>
    </row>
    <row r="83" spans="21:23" x14ac:dyDescent="0.25">
      <c r="U83" s="1"/>
      <c r="V83" s="1"/>
      <c r="W83" s="1"/>
    </row>
    <row r="84" spans="21:23" x14ac:dyDescent="0.25">
      <c r="U84" s="1"/>
      <c r="V84" s="1"/>
      <c r="W84" s="1"/>
    </row>
    <row r="85" spans="21:23" x14ac:dyDescent="0.25">
      <c r="U85" s="1"/>
      <c r="V85" s="1"/>
      <c r="W85" s="1"/>
    </row>
    <row r="86" spans="21:23" x14ac:dyDescent="0.25">
      <c r="U86" s="1"/>
      <c r="V86" s="1"/>
      <c r="W86" s="1"/>
    </row>
    <row r="87" spans="21:23" x14ac:dyDescent="0.25">
      <c r="U87" s="1"/>
      <c r="V87" s="1"/>
      <c r="W87" s="1"/>
    </row>
    <row r="88" spans="21:23" x14ac:dyDescent="0.25">
      <c r="U88" s="1"/>
      <c r="V88" s="1"/>
      <c r="W88" s="1"/>
    </row>
  </sheetData>
  <mergeCells count="13">
    <mergeCell ref="G7:G8"/>
    <mergeCell ref="I7:O7"/>
    <mergeCell ref="A7:A8"/>
    <mergeCell ref="B7:B8"/>
    <mergeCell ref="D7:D8"/>
    <mergeCell ref="E7:E8"/>
    <mergeCell ref="F7:F8"/>
    <mergeCell ref="C7:C8"/>
    <mergeCell ref="S7:S8"/>
    <mergeCell ref="T7:T8"/>
    <mergeCell ref="U7:U8"/>
    <mergeCell ref="V7:V8"/>
    <mergeCell ref="W7:W8"/>
  </mergeCells>
  <pageMargins left="0.70866141732283472" right="0.70866141732283472" top="0.78740157480314965" bottom="0.78740157480314965" header="0.31496062992125984" footer="0.31496062992125984"/>
  <pageSetup paperSize="8" scale="59" fitToHeight="0" orientation="landscape" r:id="rId1"/>
  <headerFooter>
    <oddHeader>&amp;LRichtlinie ASTRA 11021 Überwachung der Fahrbahn: Zustandserhebung und -bewertung (V1.00)
Mustervorlage Mengengerüst&amp;RAnhang I.2A
Stand: 24.09.2024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view="pageLayout" zoomScaleNormal="100" workbookViewId="0">
      <selection activeCell="K10" sqref="K10"/>
    </sheetView>
  </sheetViews>
  <sheetFormatPr baseColWidth="10" defaultColWidth="11.26953125" defaultRowHeight="12.5" x14ac:dyDescent="0.25"/>
  <cols>
    <col min="1" max="1" width="5.26953125" style="23" customWidth="1"/>
    <col min="2" max="2" width="55.1796875" customWidth="1"/>
    <col min="3" max="3" width="15.453125" customWidth="1"/>
    <col min="4" max="4" width="19.453125" customWidth="1"/>
    <col min="5" max="5" width="16.81640625" customWidth="1"/>
  </cols>
  <sheetData>
    <row r="1" spans="1:5" ht="18" x14ac:dyDescent="0.4">
      <c r="A1" s="19" t="s">
        <v>122</v>
      </c>
      <c r="E1" s="1"/>
    </row>
    <row r="2" spans="1:5" x14ac:dyDescent="0.25">
      <c r="E2" s="1"/>
    </row>
    <row r="3" spans="1:5" ht="13" thickBot="1" x14ac:dyDescent="0.3">
      <c r="E3" s="1"/>
    </row>
    <row r="4" spans="1:5" s="27" customFormat="1" ht="13.5" thickBot="1" x14ac:dyDescent="0.35">
      <c r="A4" s="189" t="s">
        <v>7</v>
      </c>
      <c r="B4" s="190" t="s">
        <v>21</v>
      </c>
      <c r="C4" s="191" t="s">
        <v>19</v>
      </c>
      <c r="D4" s="192" t="s">
        <v>67</v>
      </c>
      <c r="E4" s="193" t="s">
        <v>61</v>
      </c>
    </row>
    <row r="5" spans="1:5" s="27" customFormat="1" ht="13" x14ac:dyDescent="0.3">
      <c r="A5" s="194"/>
      <c r="B5" s="195" t="s">
        <v>14</v>
      </c>
      <c r="C5" s="196" t="s">
        <v>20</v>
      </c>
      <c r="D5" s="197" t="s">
        <v>17</v>
      </c>
      <c r="E5" s="198" t="s">
        <v>18</v>
      </c>
    </row>
    <row r="6" spans="1:5" x14ac:dyDescent="0.25">
      <c r="A6" s="92" t="s">
        <v>8</v>
      </c>
      <c r="B6" s="93" t="s">
        <v>50</v>
      </c>
      <c r="C6" s="35"/>
      <c r="D6" s="24">
        <f>Mengengerüst!S48</f>
        <v>7600</v>
      </c>
      <c r="E6" s="94">
        <f>C6*D6</f>
        <v>0</v>
      </c>
    </row>
    <row r="7" spans="1:5" x14ac:dyDescent="0.25">
      <c r="A7" s="95"/>
      <c r="B7" s="96" t="s">
        <v>87</v>
      </c>
      <c r="C7" s="36"/>
      <c r="D7" s="24">
        <f>Mengengerüst!T48</f>
        <v>1000</v>
      </c>
      <c r="E7" s="94">
        <f t="shared" ref="E7:E18" si="0">C7*D7</f>
        <v>0</v>
      </c>
    </row>
    <row r="8" spans="1:5" x14ac:dyDescent="0.25">
      <c r="A8" s="92" t="s">
        <v>9</v>
      </c>
      <c r="B8" s="93" t="s">
        <v>51</v>
      </c>
      <c r="C8" s="35"/>
      <c r="D8" s="25">
        <f>D6</f>
        <v>7600</v>
      </c>
      <c r="E8" s="94">
        <f t="shared" si="0"/>
        <v>0</v>
      </c>
    </row>
    <row r="9" spans="1:5" x14ac:dyDescent="0.25">
      <c r="A9" s="95"/>
      <c r="B9" s="96" t="s">
        <v>88</v>
      </c>
      <c r="C9" s="36"/>
      <c r="D9" s="24">
        <f>D7</f>
        <v>1000</v>
      </c>
      <c r="E9" s="94">
        <f t="shared" si="0"/>
        <v>0</v>
      </c>
    </row>
    <row r="10" spans="1:5" x14ac:dyDescent="0.25">
      <c r="A10" s="92" t="s">
        <v>10</v>
      </c>
      <c r="B10" s="93" t="s">
        <v>52</v>
      </c>
      <c r="C10" s="35"/>
      <c r="D10" s="25">
        <f>D6</f>
        <v>7600</v>
      </c>
      <c r="E10" s="94">
        <f t="shared" si="0"/>
        <v>0</v>
      </c>
    </row>
    <row r="11" spans="1:5" x14ac:dyDescent="0.25">
      <c r="A11" s="95"/>
      <c r="B11" s="96" t="s">
        <v>89</v>
      </c>
      <c r="C11" s="36"/>
      <c r="D11" s="24">
        <f>D7</f>
        <v>1000</v>
      </c>
      <c r="E11" s="94">
        <f t="shared" si="0"/>
        <v>0</v>
      </c>
    </row>
    <row r="12" spans="1:5" x14ac:dyDescent="0.25">
      <c r="A12" s="92" t="s">
        <v>11</v>
      </c>
      <c r="B12" s="93" t="s">
        <v>53</v>
      </c>
      <c r="C12" s="35"/>
      <c r="D12" s="25">
        <f>D6</f>
        <v>7600</v>
      </c>
      <c r="E12" s="94">
        <f t="shared" si="0"/>
        <v>0</v>
      </c>
    </row>
    <row r="13" spans="1:5" x14ac:dyDescent="0.25">
      <c r="A13" s="97"/>
      <c r="B13" s="47" t="s">
        <v>90</v>
      </c>
      <c r="C13" s="74"/>
      <c r="D13" s="75">
        <f>D7</f>
        <v>1000</v>
      </c>
      <c r="E13" s="94">
        <f t="shared" si="0"/>
        <v>0</v>
      </c>
    </row>
    <row r="14" spans="1:5" x14ac:dyDescent="0.25">
      <c r="A14" s="92" t="s">
        <v>12</v>
      </c>
      <c r="B14" s="93" t="s">
        <v>68</v>
      </c>
      <c r="C14" s="35"/>
      <c r="D14" s="25">
        <f>D6</f>
        <v>7600</v>
      </c>
      <c r="E14" s="94">
        <f t="shared" ref="E14:E15" si="1">C14*D14</f>
        <v>0</v>
      </c>
    </row>
    <row r="15" spans="1:5" x14ac:dyDescent="0.25">
      <c r="A15" s="95"/>
      <c r="B15" s="96" t="s">
        <v>91</v>
      </c>
      <c r="C15" s="36"/>
      <c r="D15" s="24">
        <f>D7</f>
        <v>1000</v>
      </c>
      <c r="E15" s="94">
        <f t="shared" si="1"/>
        <v>0</v>
      </c>
    </row>
    <row r="16" spans="1:5" x14ac:dyDescent="0.25">
      <c r="A16" s="92" t="s">
        <v>13</v>
      </c>
      <c r="B16" s="93" t="s">
        <v>54</v>
      </c>
      <c r="C16" s="35"/>
      <c r="D16" s="25">
        <f>Mengengerüst!S50</f>
        <v>3300</v>
      </c>
      <c r="E16" s="94">
        <f t="shared" si="0"/>
        <v>0</v>
      </c>
    </row>
    <row r="17" spans="1:5" x14ac:dyDescent="0.25">
      <c r="A17" s="95"/>
      <c r="B17" s="96" t="s">
        <v>92</v>
      </c>
      <c r="C17" s="36"/>
      <c r="D17" s="24">
        <f>Mengengerüst!T50</f>
        <v>900</v>
      </c>
      <c r="E17" s="94">
        <f t="shared" si="0"/>
        <v>0</v>
      </c>
    </row>
    <row r="18" spans="1:5" ht="13" thickBot="1" x14ac:dyDescent="0.3">
      <c r="A18" s="98" t="s">
        <v>79</v>
      </c>
      <c r="B18" s="99" t="s">
        <v>80</v>
      </c>
      <c r="C18" s="83"/>
      <c r="D18" s="84">
        <f>Mengengerüst!G60</f>
        <v>28</v>
      </c>
      <c r="E18" s="94">
        <f t="shared" si="0"/>
        <v>0</v>
      </c>
    </row>
    <row r="19" spans="1:5" ht="13.5" thickBot="1" x14ac:dyDescent="0.35">
      <c r="A19" s="207" t="s">
        <v>24</v>
      </c>
      <c r="B19" s="208"/>
      <c r="C19" s="208"/>
      <c r="D19" s="208"/>
      <c r="E19" s="34">
        <f>SUM(E6:E18)</f>
        <v>0</v>
      </c>
    </row>
    <row r="20" spans="1:5" ht="39.75" customHeight="1" thickBot="1" x14ac:dyDescent="0.3">
      <c r="E20" s="1"/>
    </row>
    <row r="21" spans="1:5" s="27" customFormat="1" ht="13.5" thickBot="1" x14ac:dyDescent="0.35">
      <c r="A21" s="189" t="s">
        <v>7</v>
      </c>
      <c r="B21" s="190" t="s">
        <v>21</v>
      </c>
      <c r="C21" s="191" t="s">
        <v>19</v>
      </c>
      <c r="D21" s="192" t="s">
        <v>59</v>
      </c>
      <c r="E21" s="193" t="s">
        <v>61</v>
      </c>
    </row>
    <row r="22" spans="1:5" s="27" customFormat="1" ht="13" x14ac:dyDescent="0.3">
      <c r="A22" s="194"/>
      <c r="B22" s="195" t="s">
        <v>57</v>
      </c>
      <c r="C22" s="196" t="s">
        <v>58</v>
      </c>
      <c r="D22" s="197" t="s">
        <v>60</v>
      </c>
      <c r="E22" s="198" t="s">
        <v>60</v>
      </c>
    </row>
    <row r="23" spans="1:5" x14ac:dyDescent="0.25">
      <c r="A23" s="100" t="s">
        <v>22</v>
      </c>
      <c r="B23" s="13" t="s">
        <v>33</v>
      </c>
      <c r="C23" s="81"/>
      <c r="D23" s="82">
        <v>300</v>
      </c>
      <c r="E23" s="101">
        <f>C23*D23</f>
        <v>0</v>
      </c>
    </row>
    <row r="24" spans="1:5" s="31" customFormat="1" ht="13" thickBot="1" x14ac:dyDescent="0.3">
      <c r="A24" s="28"/>
      <c r="B24" s="29" t="s">
        <v>69</v>
      </c>
      <c r="C24" s="37"/>
      <c r="D24" s="30">
        <v>500</v>
      </c>
      <c r="E24" s="101">
        <f t="shared" ref="E24" si="2">C24*D24</f>
        <v>0</v>
      </c>
    </row>
    <row r="25" spans="1:5" ht="13.5" thickBot="1" x14ac:dyDescent="0.35">
      <c r="A25" s="207" t="s">
        <v>62</v>
      </c>
      <c r="B25" s="208"/>
      <c r="C25" s="208"/>
      <c r="D25" s="208"/>
      <c r="E25" s="34">
        <f>SUM(E23:E24)</f>
        <v>0</v>
      </c>
    </row>
    <row r="26" spans="1:5" ht="39.75" customHeight="1" thickBot="1" x14ac:dyDescent="0.3">
      <c r="E26" s="1"/>
    </row>
    <row r="27" spans="1:5" s="27" customFormat="1" ht="13.5" thickBot="1" x14ac:dyDescent="0.35">
      <c r="A27" s="189" t="s">
        <v>7</v>
      </c>
      <c r="B27" s="190" t="s">
        <v>21</v>
      </c>
      <c r="C27" s="191" t="s">
        <v>19</v>
      </c>
      <c r="D27" s="192" t="s">
        <v>67</v>
      </c>
      <c r="E27" s="193" t="s">
        <v>61</v>
      </c>
    </row>
    <row r="28" spans="1:5" s="27" customFormat="1" ht="13" x14ac:dyDescent="0.3">
      <c r="A28" s="194"/>
      <c r="B28" s="195" t="s">
        <v>28</v>
      </c>
      <c r="C28" s="196" t="s">
        <v>20</v>
      </c>
      <c r="D28" s="197" t="s">
        <v>17</v>
      </c>
      <c r="E28" s="198" t="s">
        <v>18</v>
      </c>
    </row>
    <row r="29" spans="1:5" s="26" customFormat="1" x14ac:dyDescent="0.25">
      <c r="A29" s="102" t="s">
        <v>15</v>
      </c>
      <c r="B29" s="99" t="s">
        <v>35</v>
      </c>
      <c r="C29" s="38"/>
      <c r="D29" s="43">
        <f>Mengengerüst!G65</f>
        <v>100</v>
      </c>
      <c r="E29" s="33">
        <f>C29*D29</f>
        <v>0</v>
      </c>
    </row>
    <row r="30" spans="1:5" s="26" customFormat="1" ht="25.5" thickBot="1" x14ac:dyDescent="0.3">
      <c r="A30" s="103" t="s">
        <v>16</v>
      </c>
      <c r="B30" s="104" t="s">
        <v>63</v>
      </c>
      <c r="C30" s="38"/>
      <c r="D30" s="43">
        <f>Mengengerüst!G66</f>
        <v>250</v>
      </c>
      <c r="E30" s="33">
        <f>C30*D30</f>
        <v>0</v>
      </c>
    </row>
    <row r="31" spans="1:5" ht="13.5" thickBot="1" x14ac:dyDescent="0.35">
      <c r="A31" s="207" t="s">
        <v>23</v>
      </c>
      <c r="B31" s="208"/>
      <c r="C31" s="208"/>
      <c r="D31" s="208"/>
      <c r="E31" s="34">
        <f>SUM(E29:E30)</f>
        <v>0</v>
      </c>
    </row>
    <row r="32" spans="1:5" ht="39.75" customHeight="1" thickBot="1" x14ac:dyDescent="0.3">
      <c r="E32" s="1"/>
    </row>
    <row r="33" spans="1:5" ht="13" x14ac:dyDescent="0.3">
      <c r="A33" s="218" t="s">
        <v>24</v>
      </c>
      <c r="B33" s="219"/>
      <c r="C33" s="219"/>
      <c r="D33" s="220"/>
      <c r="E33" s="70">
        <f>E19</f>
        <v>0</v>
      </c>
    </row>
    <row r="34" spans="1:5" ht="13" x14ac:dyDescent="0.3">
      <c r="A34" s="212" t="s">
        <v>62</v>
      </c>
      <c r="B34" s="213"/>
      <c r="C34" s="213"/>
      <c r="D34" s="214"/>
      <c r="E34" s="71">
        <f>E25</f>
        <v>0</v>
      </c>
    </row>
    <row r="35" spans="1:5" ht="13.5" thickBot="1" x14ac:dyDescent="0.35">
      <c r="A35" s="40" t="s">
        <v>23</v>
      </c>
      <c r="B35" s="41"/>
      <c r="C35" s="41"/>
      <c r="D35" s="41"/>
      <c r="E35" s="42">
        <f>E31</f>
        <v>0</v>
      </c>
    </row>
    <row r="36" spans="1:5" ht="13.5" thickBot="1" x14ac:dyDescent="0.35">
      <c r="A36" s="90" t="s">
        <v>2</v>
      </c>
      <c r="B36" s="91"/>
      <c r="C36" s="91"/>
      <c r="D36" s="91"/>
      <c r="E36" s="39">
        <f>SUM(E33:E35)</f>
        <v>0</v>
      </c>
    </row>
    <row r="37" spans="1:5" x14ac:dyDescent="0.25">
      <c r="A37" s="215" t="s">
        <v>0</v>
      </c>
      <c r="B37" s="216"/>
      <c r="C37" s="217"/>
      <c r="D37" s="105"/>
      <c r="E37" s="32">
        <f>E36*D37*(-1)</f>
        <v>0</v>
      </c>
    </row>
    <row r="38" spans="1:5" ht="14.5" thickBot="1" x14ac:dyDescent="0.35">
      <c r="A38" s="221" t="s">
        <v>65</v>
      </c>
      <c r="B38" s="222"/>
      <c r="C38" s="222"/>
      <c r="D38" s="222"/>
      <c r="E38" s="199">
        <f>E36+E37</f>
        <v>0</v>
      </c>
    </row>
    <row r="39" spans="1:5" x14ac:dyDescent="0.25">
      <c r="A39" s="215" t="s">
        <v>1</v>
      </c>
      <c r="B39" s="216"/>
      <c r="C39" s="217"/>
      <c r="D39" s="106">
        <v>8.1000000000000003E-2</v>
      </c>
      <c r="E39" s="32">
        <f>E38*D39</f>
        <v>0</v>
      </c>
    </row>
    <row r="40" spans="1:5" ht="14.5" thickBot="1" x14ac:dyDescent="0.35">
      <c r="A40" s="209" t="s">
        <v>66</v>
      </c>
      <c r="B40" s="210"/>
      <c r="C40" s="210"/>
      <c r="D40" s="211"/>
      <c r="E40" s="199">
        <f>E38+E39</f>
        <v>0</v>
      </c>
    </row>
  </sheetData>
  <mergeCells count="9">
    <mergeCell ref="A19:D19"/>
    <mergeCell ref="A25:D25"/>
    <mergeCell ref="A40:D40"/>
    <mergeCell ref="A34:D34"/>
    <mergeCell ref="A39:C39"/>
    <mergeCell ref="A33:D33"/>
    <mergeCell ref="A31:D31"/>
    <mergeCell ref="A37:C37"/>
    <mergeCell ref="A38:D38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&amp;LRichtlinie ASTRA 11021 Überwachung der Fahrbahn: Zustandserhebung und -bewertung (V1.00)
Mustervorlage Kostenschätzung&amp;RAnhang I.2B
Stand: 24.09.2024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 ref="">
    <f:field ref="objname" par="" edit="true" text="6_ZEBNS_2017-2022_Mengengerüst"/>
    <f:field ref="objsubject" par="" edit="true" text=""/>
    <f:field ref="objcreatedby" par="" text="Röthlisberger, Nicole (ASTRA - Ron)"/>
    <f:field ref="objcreatedat" par="" text="19.09.2017 16:43:49"/>
    <f:field ref="objchangedby" par="" text="Röthlisberger, Nicole (ASTRA - Ron)"/>
    <f:field ref="objmodifiedat" par="" text="19.09.2017 16:43:52"/>
    <f:field ref="doc_FSCFOLIO_1_1001_FieldDocumentNumber" par="" text=""/>
    <f:field ref="doc_FSCFOLIO_1_1001_FieldSubject" par="" edit="true" text=""/>
    <f:field ref="FSCFOLIO_1_1001_FieldCurrentUser" par="" text="Leena Genser"/>
    <f:field ref="CCAPRECONFIG_15_1001_Objektname" par="" edit="true" text="6_ZEBNS_2017-2022_Mengengerüst"/>
    <f:field ref="CHPRECONFIG_1_1001_Objektname" par="" edit="true" text="6_ZEBNS_2017-2022_Mengengerüst"/>
  </f:record>
  <f:record inx="1" ref="">
    <f:field ref="CCAPRECONFIG_15_1001_Anrede" par="" edit="true" text=""/>
    <f:field ref="CCAPRECONFIG_15_1001_Anrede_Briefkopf" par="" text=""/>
    <f:field ref="CCAPRECONFIG_15_1001_Geschlecht_Anrede" par="" text=""/>
    <f:field ref="CCAPRECONFIG_15_1001_Titel" par="" edit="true" text=""/>
    <f:field ref="CCAPRECONFIG_15_1001_Nachgestellter_Titel" par="" edit="true" text=""/>
    <f:field ref="CCAPRECONFIG_15_1001_Vorname" par="" edit="true" text=""/>
    <f:field ref="CCAPRECONFIG_15_1001_Nachname" par="" edit="true" text=""/>
    <f:field ref="CCAPRECONFIG_15_1001_zH" par="" edit="true" text=""/>
    <f:field ref="CCAPRECONFIG_15_1001_Geschlecht" par="" text=""/>
    <f:field ref="CCAPRECONFIG_15_1001_Strasse" par="" text=""/>
    <f:field ref="CCAPRECONFIG_15_1001_Hausnummer" par="" text=""/>
    <f:field ref="CCAPRECONFIG_15_1001_Stiege" par="" text=""/>
    <f:field ref="CCAPRECONFIG_15_1001_Stock" par="" text=""/>
    <f:field ref="CCAPRECONFIG_15_1001_Tuer" par="" text=""/>
    <f:field ref="CCAPRECONFIG_15_1001_Postfach" par="" text=""/>
    <f:field ref="CCAPRECONFIG_15_1001_Postleitzahl" par="" text=""/>
    <f:field ref="CCAPRECONFIG_15_1001_Ort" par="" text=""/>
    <f:field ref="CCAPRECONFIG_15_1001_Land" par="" text=""/>
    <f:field ref="CCAPRECONFIG_15_1001_Email" par="" text=""/>
    <f:field ref="CCAPRECONFIG_15_1001_Postalische_Adresse" par="" text=""/>
    <f:field ref="CCAPRECONFIG_15_1001_Adresse" par="" text=""/>
    <f:field ref="CCAPRECONFIG_15_1001_Fax" par="" text=""/>
    <f:field ref="CCAPRECONFIG_15_1001_Telefon" par="" text=""/>
    <f:field ref="CCAPRECONFIG_15_1001_Geburtsdatum" par="" text=""/>
    <f:field ref="CCAPRECONFIG_15_1001_Sozialversicherungsnummer" par="" text=""/>
    <f:field ref="CCAPRECONFIG_15_1001_Berufstitel" par="" text=""/>
    <f:field ref="CCAPRECONFIG_15_1001_Funktionsbezeichnung" par="" text=""/>
    <f:field ref="CCAPRECONFIG_15_1001_Organisationsname" par="" text=""/>
    <f:field ref="CCAPRECONFIG_15_1001_Organisationskurzname" par="" text=""/>
    <f:field ref="CCAPRECONFIG_15_1001_Abschriftsbemerkung" par="" text=""/>
    <f:field ref="CCAPRECONFIG_15_1001_Name_Zeile_2" par="" text=""/>
    <f:field ref="CCAPRECONFIG_15_1001_Name_Zeile_3" par="" text=""/>
    <f:field ref="CCAPRECONFIG_15_1001_Firmenbuchnummer" par="" text=""/>
    <f:field ref="CCAPRECONFIG_15_1001_Versandart" par="" text="B-Post"/>
    <f:field ref="CCAPRECONFIG_15_1001_Kategorie" par="" text="Empfänger/in"/>
    <f:field ref="CCAPRECONFIG_15_1001_Rechtsform" par="" text=""/>
    <f:field ref="CCAPRECONFIG_15_1001_Ziel" par="" text=""/>
    <f:field ref="CHPRECONFIG_1_1001_Anrede" par="" edit="true" text=""/>
    <f:field ref="CHPRECONFIG_1_1001_Titel" par="" edit="true" text=""/>
    <f:field ref="CHPRECONFIG_1_1001_Vorname" par="" edit="true" text=""/>
    <f:field ref="CHPRECONFIG_1_1001_Nachname" par="" edit="true" text=""/>
    <f:field ref="CHPRECONFIG_1_1001_Strasse" par="" text=""/>
    <f:field ref="CHPRECONFIG_1_1001_Postleitzahl" par="" text=""/>
    <f:field ref="CHPRECONFIG_1_1001_Ort" par="" text=""/>
    <f:field ref="CHPRECONFIG_1_1001_EMailAdresse" par="" text=""/>
    <f:field ref="UVEKCFG_15_1700_Personal" par="" text=""/>
    <f:field ref="UVEKCFG_15_1700_Geschlecht" par="" text=""/>
    <f:field ref="UVEKCFG_15_1700_GebDatum" par="" text=""/>
    <f:field ref="UVEKCFG_15_1700_Beruf" par="" text=""/>
    <f:field ref="UVEKCFG_15_1700_Familienstand" par="" text=""/>
    <f:field ref="UVEKCFG_15_1700_Muttersprache" par="" text=""/>
    <f:field ref="UVEKCFG_15_1700_Geboren_in" par="" text=""/>
    <f:field ref="UVEKCFG_15_1700_Briefanrede" par="" text=""/>
    <f:field ref="UVEKCFG_15_1700_Kommunikationssprache" par="" text=""/>
    <f:field ref="UVEKCFG_15_1700_Webseite" par="" text=""/>
    <f:field ref="UVEKCFG_15_1700_TelNr_Business" par="" text=""/>
    <f:field ref="UVEKCFG_15_1700_TelNr_Private" par="" text=""/>
    <f:field ref="UVEKCFG_15_1700_TelNr_Mobile" par="" text=""/>
    <f:field ref="UVEKCFG_15_1700_TelNr_Other" par="" text=""/>
    <f:field ref="UVEKCFG_15_1700_TelNr_Fax" par="" text=""/>
    <f:field ref="UVEKCFG_15_1700_EMail1" par="" text=""/>
    <f:field ref="UVEKCFG_15_1700_EMail2" par="" text=""/>
    <f:field ref="UVEKCFG_15_1700_EMail3" par="" text=""/>
    <f:field ref="UVEKCFG_15_1700_UID" par="" text=""/>
    <f:field ref="UVEKCFG_15_1700_Klassifizierung" par="" text=""/>
    <f:field ref="UVEKCFG_15_1700_Gruendungsjahr" par="" text=""/>
    <f:field ref="UVEKCFG_15_1700_Versandart" par="" text="B-Post"/>
    <f:field ref="UVEKCFG_15_1700_Versandvermek" par="" text=""/>
    <f:field ref="UVEKCFG_15_1700_Kurzbezeichnung" par="" text=""/>
    <f:field ref="UVEKCFG_15_1700_Strasse2" par="" text=""/>
    <f:field ref="UVEKCFG_15_1700_Hausnummer_Zusatz" par="" text=""/>
    <f:field ref="UVEKCFG_15_1700_Land" par="" text=""/>
    <f:field ref="UVEKCFG_15_1700_Serienbrieffeld_1" par="" text=""/>
    <f:field ref="UVEKCFG_15_1700_Serienbrieffeld_2" par="" text=""/>
    <f:field ref="UVEKCFG_15_1700_Serienbrieffeld_3" par="" text=""/>
    <f:field ref="UVEKCFG_15_1700_Serienbrieffeld_4" par="" text=""/>
    <f:field ref="UVEKCFG_15_1700_Serienbrieffeld_5" par="" text=""/>
    <f:field ref="UVEKCFG_15_1700_Adresszeile_1" par="" text=""/>
    <f:field ref="UVEKCFG_15_1700_Adresszeile_2" par="" text=""/>
    <f:field ref="UVEKCFG_15_1700_Adresszeile_3" par="" text=""/>
    <f:field ref="UVEKCFG_15_1700_Adresszeile_4" par="" text=""/>
    <f:field ref="UVEKCFG_15_1700_Adresszeile_5" par="" text=""/>
    <f:field ref="UVEKCFG_15_1700_Adresszeile_6" par="" text=""/>
    <f:field ref="UVEKCFG_15_1700_Adresszeile_7" par="" text=""/>
    <f:field ref="UVEKCFG_15_1700_Adresszeile_8" par="" text=""/>
    <f:field ref="UVEKCFG_15_1700_Adresszeile_9" par="" text=""/>
    <f:field ref="UVEKCFG_15_1700_Adresszeile_10" par="" text=""/>
    <f:field ref="BAVCFG_15_1700_Firma" par="" text=""/>
    <f:field ref="BAVCFG_15_1700_ZustellungAm" par="" text=""/>
    <f:field ref="BAVCFG_15_1700_Anrede_Adresse" par="" edit="true" text=""/>
    <f:field ref="BAVCFG_15_1700_Firma_Kurz" par="" text=""/>
    <f:field ref="BAVCFG_15_1700_Vorname_AP" par="" text=""/>
    <f:field ref="BAVCFG_15_1700_Nachname_AP" par="" text=""/>
    <f:field ref="BAVCFG_15_1700_Adresse1_AP" par="" text=""/>
    <f:field ref="BAVCFG_15_1700_Strasse_AP" par="" text=""/>
    <f:field ref="BAVCFG_15_1700_Postleitzahl_AP" par="" text=""/>
    <f:field ref="BAVCFG_15_1700_Ort_AP" par="" text=""/>
    <f:field ref="BAVCFG_15_1700_EMail_AP" par="" text=""/>
    <f:field ref="BAVCFG_15_1700_Firma_AP" par="" text=""/>
    <f:field ref="BAVCFG_15_1700_AnredePartner_AP" par="" text=""/>
    <f:field ref="BAVCFG_15_1700_Titel_AP" par="" text=""/>
    <f:field ref="BAVCFG_15_1700_Fax_AP" par="" text=""/>
    <f:field ref="BAVCFG_15_1700_Anrede_Adresse_AP" par="" text=""/>
    <f:field ref="BAVCFG_15_1700_Zusatzzeile1_AP" par="" text=""/>
    <f:field ref="BAVCFG_15_1700_Zusatzzeile2_AP" par="" text=""/>
    <f:field ref="BAVCFG_15_1700_Strasse2_AP" par="" text=""/>
    <f:field ref="BAVCFG_15_1700_FirmaKurz_AP" par="" text=""/>
    <f:field ref="BAVCFG_15_1700_Posfach_AP" par="" text=""/>
  </f:record>
  <f:display par="" text="...">
    <f:field ref="FSCFOLIO_1_1001_FieldCurrentUser" text="Aktueller Benutzer"/>
    <f:field ref="objsubject" text="Betreff (einzeilig)"/>
    <f:field ref="objcreatedat" text="Erzeugt am/um"/>
    <f:field ref="objcreatedby" text="Erzeugt von"/>
    <f:field ref="objmodifiedat" text="Letzte Änderung am/um"/>
    <f:field ref="objchangedby" text="Letzte Änderung von"/>
    <f:field ref="objname" text="Name"/>
    <f:field ref="CCAPRECONFIG_15_1001_Objektname" text="Objektname"/>
    <f:field ref="CHPRECONFIG_1_1001_Objektname" text="Objektname"/>
  </f:display>
  <f:display par="" text="&gt; Adressat/innen">
    <f:field ref="UVEKCFG_15_1700_Personal" text=""/>
    <f:field ref="UVEKCFG_15_1700_Geschlecht" text=""/>
    <f:field ref="UVEKCFG_15_1700_GebDatum" text=""/>
    <f:field ref="UVEKCFG_15_1700_Beruf" text=""/>
    <f:field ref="UVEKCFG_15_1700_Familienstand" text=""/>
    <f:field ref="UVEKCFG_15_1700_Muttersprache" text=""/>
    <f:field ref="UVEKCFG_15_1700_Geboren_in" text=""/>
    <f:field ref="UVEKCFG_15_1700_Briefanrede" text=""/>
    <f:field ref="UVEKCFG_15_1700_Kommunikationssprache" text=""/>
    <f:field ref="UVEKCFG_15_1700_Webseite" text=""/>
    <f:field ref="UVEKCFG_15_1700_TelNr_Business" text=""/>
    <f:field ref="UVEKCFG_15_1700_TelNr_Private" text=""/>
    <f:field ref="UVEKCFG_15_1700_TelNr_Mobile" text=""/>
    <f:field ref="UVEKCFG_15_1700_TelNr_Other" text=""/>
    <f:field ref="UVEKCFG_15_1700_TelNr_Fax" text=""/>
    <f:field ref="UVEKCFG_15_1700_EMail1" text=""/>
    <f:field ref="UVEKCFG_15_1700_EMail2" text=""/>
    <f:field ref="UVEKCFG_15_1700_EMail3" text=""/>
    <f:field ref="UVEKCFG_15_1700_UID" text=""/>
    <f:field ref="UVEKCFG_15_1700_Klassifizierung" text=""/>
    <f:field ref="UVEKCFG_15_1700_Gruendungsjahr" text=""/>
    <f:field ref="UVEKCFG_15_1700_Versandart" text=""/>
    <f:field ref="UVEKCFG_15_1700_Versandvermek" text=""/>
    <f:field ref="UVEKCFG_15_1700_Kurzbezeichnung" text=""/>
    <f:field ref="UVEKCFG_15_1700_Strasse2" text=""/>
    <f:field ref="UVEKCFG_15_1700_Hausnummer_Zusatz" text=""/>
    <f:field ref="UVEKCFG_15_1700_Land" text=""/>
    <f:field ref="UVEKCFG_15_1700_Serienbrieffeld_1" text=""/>
    <f:field ref="UVEKCFG_15_1700_Serienbrieffeld_2" text=""/>
    <f:field ref="UVEKCFG_15_1700_Serienbrieffeld_3" text=""/>
    <f:field ref="UVEKCFG_15_1700_Serienbrieffeld_4" text=""/>
    <f:field ref="UVEKCFG_15_1700_Serienbrieffeld_5" text=""/>
    <f:field ref="UVEKCFG_15_1700_Adresszeile_1" text=""/>
    <f:field ref="UVEKCFG_15_1700_Adresszeile_2" text=""/>
    <f:field ref="UVEKCFG_15_1700_Adresszeile_3" text=""/>
    <f:field ref="UVEKCFG_15_1700_Adresszeile_4" text=""/>
    <f:field ref="UVEKCFG_15_1700_Adresszeile_5" text=""/>
    <f:field ref="UVEKCFG_15_1700_Adresszeile_6" text=""/>
    <f:field ref="UVEKCFG_15_1700_Adresszeile_7" text=""/>
    <f:field ref="UVEKCFG_15_1700_Adresszeile_8" text=""/>
    <f:field ref="UVEKCFG_15_1700_Adresszeile_9" text=""/>
    <f:field ref="UVEKCFG_15_1700_Adresszeile_10" text=""/>
    <f:field ref="CCAPRECONFIG_15_1001_Abschriftsbemerkung" text="Abschriftsbemerkung"/>
    <f:field ref="CCAPRECONFIG_15_1001_Adresse" text="Adresse"/>
    <f:field ref="BAVCFG_15_1700_Adresse1_AP" text="Adresse1_AP"/>
    <f:field ref="CCAPRECONFIG_15_1001_Anrede" text="Anrede"/>
    <f:field ref="CHPRECONFIG_1_1001_Anrede" text="Anrede"/>
    <f:field ref="BAVCFG_15_1700_Anrede_Adresse" text="Anrede Adresse"/>
    <f:field ref="BAVCFG_15_1700_Anrede_Adresse_AP" text="Anrede Adresse_AP"/>
    <f:field ref="CCAPRECONFIG_15_1001_Anrede_Briefkopf" text="Anrede_Briefkopf"/>
    <f:field ref="BAVCFG_15_1700_AnredePartner_AP" text="AnredePartner_AP"/>
    <f:field ref="CCAPRECONFIG_15_1001_Berufstitel" text="Berufstitel"/>
    <f:field ref="CHPRECONFIG_1_1001_EMailAdresse" text="E-Mail Adresse"/>
    <f:field ref="BAVCFG_15_1700_EMail_AP" text="E-Mail_AP"/>
    <f:field ref="CCAPRECONFIG_15_1001_Email" text="Email"/>
    <f:field ref="CCAPRECONFIG_15_1001_Fax" text="Fax"/>
    <f:field ref="BAVCFG_15_1700_Fax_AP" text="Fax_AP"/>
    <f:field ref="BAVCFG_15_1700_Firma" text="Firma"/>
    <f:field ref="BAVCFG_15_1700_Firma_Kurz" text="Firma Kurz"/>
    <f:field ref="BAVCFG_15_1700_FirmaKurz_AP" text="Firma Kurz_AP"/>
    <f:field ref="BAVCFG_15_1700_Firma_AP" text="Firma_AP"/>
    <f:field ref="CCAPRECONFIG_15_1001_Firmenbuchnummer" text="Firmenbuchnummer"/>
    <f:field ref="CCAPRECONFIG_15_1001_Funktionsbezeichnung" text="Funktionsbezeichnung"/>
    <f:field ref="CCAPRECONFIG_15_1001_Geburtsdatum" text="Geburtsdatum"/>
    <f:field ref="CCAPRECONFIG_15_1001_Geschlecht" text="Geschlecht"/>
    <f:field ref="CCAPRECONFIG_15_1001_Geschlecht_Anrede" text="Geschlecht_Anrede"/>
    <f:field ref="CCAPRECONFIG_15_1001_Hausnummer" text="Hausnummer"/>
    <f:field ref="CCAPRECONFIG_15_1001_Kategorie" text="Kategorie"/>
    <f:field ref="CCAPRECONFIG_15_1001_Land" text="Land"/>
    <f:field ref="CCAPRECONFIG_15_1001_Nachgestellter_Titel" text="Nachgestellter_Titel"/>
    <f:field ref="CCAPRECONFIG_15_1001_Nachname" text="Nachname"/>
    <f:field ref="CHPRECONFIG_1_1001_Nachname" text="Nachname"/>
    <f:field ref="BAVCFG_15_1700_Nachname_AP" text="Nachname_AP"/>
    <f:field ref="CCAPRECONFIG_15_1001_Name_Zeile_2" text="Name_Zeile_2"/>
    <f:field ref="CCAPRECONFIG_15_1001_Name_Zeile_3" text="Name_Zeile_3"/>
    <f:field ref="CCAPRECONFIG_15_1001_Organisationskurzname" text="Organisationskurzname"/>
    <f:field ref="CCAPRECONFIG_15_1001_Organisationsname" text="Organisationsname"/>
    <f:field ref="CHPRECONFIG_1_1001_Ort" text="Ort"/>
    <f:field ref="CCAPRECONFIG_15_1001_Ort" text="Ort"/>
    <f:field ref="BAVCFG_15_1700_Ort_AP" text="Ort_AP"/>
    <f:field ref="BAVCFG_15_1700_Posfach_AP" text="Posfach_AP"/>
    <f:field ref="CCAPRECONFIG_15_1001_Postalische_Adresse" text="Postalische_Adresse"/>
    <f:field ref="CCAPRECONFIG_15_1001_Postfach" text="Postfach"/>
    <f:field ref="CCAPRECONFIG_15_1001_Postleitzahl" text="Postleitzahl"/>
    <f:field ref="CHPRECONFIG_1_1001_Postleitzahl" text="Postleitzahl"/>
    <f:field ref="BAVCFG_15_1700_Postleitzahl_AP" text="Postleitzahl_AP"/>
    <f:field ref="CCAPRECONFIG_15_1001_Rechtsform" text="Rechtsform"/>
    <f:field ref="CCAPRECONFIG_15_1001_Sozialversicherungsnummer" text="Sozialversicherungsnummer"/>
    <f:field ref="CCAPRECONFIG_15_1001_Stiege" text="Stiege"/>
    <f:field ref="CCAPRECONFIG_15_1001_Stock" text="Stock"/>
    <f:field ref="CCAPRECONFIG_15_1001_Strasse" text="Strasse"/>
    <f:field ref="CHPRECONFIG_1_1001_Strasse" text="Strasse"/>
    <f:field ref="BAVCFG_15_1700_Strasse2_AP" text="Strasse2_AP"/>
    <f:field ref="BAVCFG_15_1700_Strasse_AP" text="Strasse_AP"/>
    <f:field ref="CCAPRECONFIG_15_1001_Telefon" text="Telefon"/>
    <f:field ref="CCAPRECONFIG_15_1001_Titel" text="Titel"/>
    <f:field ref="CHPRECONFIG_1_1001_Titel" text="Titel"/>
    <f:field ref="BAVCFG_15_1700_Titel_AP" text="Titel_AP"/>
    <f:field ref="CCAPRECONFIG_15_1001_Tuer" text="Tuer"/>
    <f:field ref="CCAPRECONFIG_15_1001_Versandart" text="Versandart"/>
    <f:field ref="CHPRECONFIG_1_1001_Vorname" text="Vorname"/>
    <f:field ref="CCAPRECONFIG_15_1001_Vorname" text="Vorname"/>
    <f:field ref="BAVCFG_15_1700_Vorname_AP" text="Vorname_AP"/>
    <f:field ref="CCAPRECONFIG_15_1001_zH" text="zH"/>
    <f:field ref="CCAPRECONFIG_15_1001_Ziel" text="Ziel"/>
    <f:field ref="BAVCFG_15_1700_Zusatzzeile1_AP" text="Zusatzzeile1_AP"/>
    <f:field ref="BAVCFG_15_1700_Zusatzzeile2_AP" text="Zusatzzeile2_AP"/>
    <f:field ref="BAVCFG_15_1700_ZustellungAm" text="ZustellungAm"/>
  </f:display>
  <f:display par="" text="Serienbrief">
    <f:field ref="doc_FSCFOLIO_1_1001_FieldSubject" text="Betreff"/>
    <f:field ref="doc_FSCFOLIO_1_1001_FieldDocumentNumber" text="Dokument Nummer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Mengengerüst</vt:lpstr>
      <vt:lpstr>Kostenschätzung</vt:lpstr>
      <vt:lpstr>Mengengerüst!Print_Area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Leena Pokkinen</dc:creator>
  <cp:lastModifiedBy>Cuttat Sophie ASTRA</cp:lastModifiedBy>
  <cp:lastPrinted>2024-07-24T12:48:31Z</cp:lastPrinted>
  <dcterms:created xsi:type="dcterms:W3CDTF">2013-03-15T14:39:36Z</dcterms:created>
  <dcterms:modified xsi:type="dcterms:W3CDTF">2024-10-17T11:12:28Z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ASTRACFG@15.1700:Abs_Fachbereich">
    <vt:lpwstr/>
  </property>
  <property fmtid="{D5CDD505-2E9C-101B-9397-08002B2CF9AE}" pid="3" name="FSC#ASTRACFG@15.1700:Abs_Fachbereichsfunktion">
    <vt:lpwstr/>
  </property>
  <property fmtid="{D5CDD505-2E9C-101B-9397-08002B2CF9AE}" pid="4" name="FSC#ASTRACFG@15.1700:Absender_Fusszeilen">
    <vt:lpwstr>Bundesamt für Strassen ASTRA_x000d_
_x000d_
www.astra.admin.ch</vt:lpwstr>
  </property>
  <property fmtid="{D5CDD505-2E9C-101B-9397-08002B2CF9AE}" pid="5" name="FSC#ASTRACFG@15.1700:Abteilung">
    <vt:lpwstr/>
  </property>
  <property fmtid="{D5CDD505-2E9C-101B-9397-08002B2CF9AE}" pid="6" name="FSC#ASTRACFG@15.1700:Bereich">
    <vt:lpwstr/>
  </property>
  <property fmtid="{D5CDD505-2E9C-101B-9397-08002B2CF9AE}" pid="7" name="FSC#ASTRACFG@15.1700:Fachbereich">
    <vt:lpwstr/>
  </property>
  <property fmtid="{D5CDD505-2E9C-101B-9397-08002B2CF9AE}" pid="8" name="FSC#ASTRACFG@15.1700:FilialeOrt">
    <vt:lpwstr/>
  </property>
  <property fmtid="{D5CDD505-2E9C-101B-9397-08002B2CF9AE}" pid="9" name="FSC#ASTRACFG@15.1700:Funktion">
    <vt:lpwstr/>
  </property>
  <property fmtid="{D5CDD505-2E9C-101B-9397-08002B2CF9AE}" pid="10" name="FSC#ASTRACFG@15.1700:Postadresse">
    <vt:lpwstr/>
  </property>
  <property fmtid="{D5CDD505-2E9C-101B-9397-08002B2CF9AE}" pid="11" name="FSC#ASTRACFG@15.1700:Standortadresse">
    <vt:lpwstr/>
  </property>
  <property fmtid="{D5CDD505-2E9C-101B-9397-08002B2CF9AE}" pid="12" name="FSC#UVEKCFG@15.1700:Function">
    <vt:lpwstr/>
  </property>
  <property fmtid="{D5CDD505-2E9C-101B-9397-08002B2CF9AE}" pid="13" name="FSC#UVEKCFG@15.1700:FileRespOrg">
    <vt:lpwstr>Erhaltungsplanung F2</vt:lpwstr>
  </property>
  <property fmtid="{D5CDD505-2E9C-101B-9397-08002B2CF9AE}" pid="14" name="FSC#UVEKCFG@15.1700:DefaultGroupFileResponsible">
    <vt:lpwstr/>
  </property>
  <property fmtid="{D5CDD505-2E9C-101B-9397-08002B2CF9AE}" pid="15" name="FSC#UVEKCFG@15.1700:FileRespFunction">
    <vt:lpwstr/>
  </property>
  <property fmtid="{D5CDD505-2E9C-101B-9397-08002B2CF9AE}" pid="16" name="FSC#UVEKCFG@15.1700:AssignedClassification">
    <vt:lpwstr/>
  </property>
  <property fmtid="{D5CDD505-2E9C-101B-9397-08002B2CF9AE}" pid="17" name="FSC#UVEKCFG@15.1700:AssignedClassificationCode">
    <vt:lpwstr/>
  </property>
  <property fmtid="{D5CDD505-2E9C-101B-9397-08002B2CF9AE}" pid="18" name="FSC#UVEKCFG@15.1700:FileResponsible">
    <vt:lpwstr/>
  </property>
  <property fmtid="{D5CDD505-2E9C-101B-9397-08002B2CF9AE}" pid="19" name="FSC#UVEKCFG@15.1700:FileResponsibleTel">
    <vt:lpwstr/>
  </property>
  <property fmtid="{D5CDD505-2E9C-101B-9397-08002B2CF9AE}" pid="20" name="FSC#UVEKCFG@15.1700:FileResponsibleEmail">
    <vt:lpwstr/>
  </property>
  <property fmtid="{D5CDD505-2E9C-101B-9397-08002B2CF9AE}" pid="21" name="FSC#UVEKCFG@15.1700:FileResponsibleFax">
    <vt:lpwstr/>
  </property>
  <property fmtid="{D5CDD505-2E9C-101B-9397-08002B2CF9AE}" pid="22" name="FSC#UVEKCFG@15.1700:FileResponsibleAddress">
    <vt:lpwstr/>
  </property>
  <property fmtid="{D5CDD505-2E9C-101B-9397-08002B2CF9AE}" pid="23" name="FSC#UVEKCFG@15.1700:FileResponsibleStreet">
    <vt:lpwstr/>
  </property>
  <property fmtid="{D5CDD505-2E9C-101B-9397-08002B2CF9AE}" pid="24" name="FSC#UVEKCFG@15.1700:FileResponsiblezipcode">
    <vt:lpwstr/>
  </property>
  <property fmtid="{D5CDD505-2E9C-101B-9397-08002B2CF9AE}" pid="25" name="FSC#UVEKCFG@15.1700:FileResponsiblecity">
    <vt:lpwstr/>
  </property>
  <property fmtid="{D5CDD505-2E9C-101B-9397-08002B2CF9AE}" pid="26" name="FSC#UVEKCFG@15.1700:FileResponsibleAbbreviation">
    <vt:lpwstr/>
  </property>
  <property fmtid="{D5CDD505-2E9C-101B-9397-08002B2CF9AE}" pid="27" name="FSC#UVEKCFG@15.1700:FileRespOrgHome">
    <vt:lpwstr/>
  </property>
  <property fmtid="{D5CDD505-2E9C-101B-9397-08002B2CF9AE}" pid="28" name="FSC#UVEKCFG@15.1700:CurrUserAbbreviation">
    <vt:lpwstr>Gel</vt:lpwstr>
  </property>
  <property fmtid="{D5CDD505-2E9C-101B-9397-08002B2CF9AE}" pid="29" name="FSC#UVEKCFG@15.1700:CategoryReference">
    <vt:lpwstr>525-00 </vt:lpwstr>
  </property>
  <property fmtid="{D5CDD505-2E9C-101B-9397-08002B2CF9AE}" pid="30" name="FSC#UVEKCFG@15.1700:cooAddress">
    <vt:lpwstr>COO.2045.100.2.7163836</vt:lpwstr>
  </property>
  <property fmtid="{D5CDD505-2E9C-101B-9397-08002B2CF9AE}" pid="31" name="FSC#UVEKCFG@15.1700:sleeveFileReference">
    <vt:lpwstr/>
  </property>
  <property fmtid="{D5CDD505-2E9C-101B-9397-08002B2CF9AE}" pid="32" name="FSC#UVEKCFG@15.1700:BureauName">
    <vt:lpwstr>Bundesamt für Strassen</vt:lpwstr>
  </property>
  <property fmtid="{D5CDD505-2E9C-101B-9397-08002B2CF9AE}" pid="33" name="FSC#UVEKCFG@15.1700:BureauShortName">
    <vt:lpwstr>ASTRA</vt:lpwstr>
  </property>
  <property fmtid="{D5CDD505-2E9C-101B-9397-08002B2CF9AE}" pid="34" name="FSC#UVEKCFG@15.1700:BureauWebsite">
    <vt:lpwstr>www.astra.admin.ch</vt:lpwstr>
  </property>
  <property fmtid="{D5CDD505-2E9C-101B-9397-08002B2CF9AE}" pid="35" name="FSC#UVEKCFG@15.1700:SubFileTitle">
    <vt:lpwstr>6_ZEBNS_2017-2022_Mengengerüst</vt:lpwstr>
  </property>
  <property fmtid="{D5CDD505-2E9C-101B-9397-08002B2CF9AE}" pid="36" name="FSC#UVEKCFG@15.1700:ForeignNumber">
    <vt:lpwstr/>
  </property>
  <property fmtid="{D5CDD505-2E9C-101B-9397-08002B2CF9AE}" pid="37" name="FSC#UVEKCFG@15.1700:Amtstitel">
    <vt:lpwstr/>
  </property>
  <property fmtid="{D5CDD505-2E9C-101B-9397-08002B2CF9AE}" pid="38" name="FSC#UVEKCFG@15.1700:ZusendungAm">
    <vt:lpwstr/>
  </property>
  <property fmtid="{D5CDD505-2E9C-101B-9397-08002B2CF9AE}" pid="39" name="FSC#UVEKCFG@15.1700:SignerLeft">
    <vt:lpwstr/>
  </property>
  <property fmtid="{D5CDD505-2E9C-101B-9397-08002B2CF9AE}" pid="40" name="FSC#UVEKCFG@15.1700:SignerRight">
    <vt:lpwstr/>
  </property>
  <property fmtid="{D5CDD505-2E9C-101B-9397-08002B2CF9AE}" pid="41" name="FSC#UVEKCFG@15.1700:SignerLeftJobTitle">
    <vt:lpwstr/>
  </property>
  <property fmtid="{D5CDD505-2E9C-101B-9397-08002B2CF9AE}" pid="42" name="FSC#UVEKCFG@15.1700:SignerRightJobTitle">
    <vt:lpwstr/>
  </property>
  <property fmtid="{D5CDD505-2E9C-101B-9397-08002B2CF9AE}" pid="43" name="FSC#UVEKCFG@15.1700:SignerLeftFunction">
    <vt:lpwstr/>
  </property>
  <property fmtid="{D5CDD505-2E9C-101B-9397-08002B2CF9AE}" pid="44" name="FSC#UVEKCFG@15.1700:SignerRightFunction">
    <vt:lpwstr/>
  </property>
  <property fmtid="{D5CDD505-2E9C-101B-9397-08002B2CF9AE}" pid="45" name="FSC#UVEKCFG@15.1700:SignerLeftUserRoleGroup">
    <vt:lpwstr/>
  </property>
  <property fmtid="{D5CDD505-2E9C-101B-9397-08002B2CF9AE}" pid="46" name="FSC#UVEKCFG@15.1700:SignerRightUserRoleGroup">
    <vt:lpwstr/>
  </property>
  <property fmtid="{D5CDD505-2E9C-101B-9397-08002B2CF9AE}" pid="47" name="FSC#UVEKCFG@15.1700:DocumentNumber">
    <vt:lpwstr>Q382-1436</vt:lpwstr>
  </property>
  <property fmtid="{D5CDD505-2E9C-101B-9397-08002B2CF9AE}" pid="48" name="FSC#UVEKCFG@15.1700:AssignmentNumber">
    <vt:lpwstr/>
  </property>
  <property fmtid="{D5CDD505-2E9C-101B-9397-08002B2CF9AE}" pid="49" name="FSC#UVEKCFG@15.1700:EM_Personal">
    <vt:lpwstr/>
  </property>
  <property fmtid="{D5CDD505-2E9C-101B-9397-08002B2CF9AE}" pid="50" name="FSC#UVEKCFG@15.1700:EM_Geschlecht">
    <vt:lpwstr/>
  </property>
  <property fmtid="{D5CDD505-2E9C-101B-9397-08002B2CF9AE}" pid="51" name="FSC#UVEKCFG@15.1700:EM_GebDatum">
    <vt:lpwstr/>
  </property>
  <property fmtid="{D5CDD505-2E9C-101B-9397-08002B2CF9AE}" pid="52" name="FSC#UVEKCFG@15.1700:EM_Funktion">
    <vt:lpwstr/>
  </property>
  <property fmtid="{D5CDD505-2E9C-101B-9397-08002B2CF9AE}" pid="53" name="FSC#UVEKCFG@15.1700:EM_Beruf">
    <vt:lpwstr/>
  </property>
  <property fmtid="{D5CDD505-2E9C-101B-9397-08002B2CF9AE}" pid="54" name="FSC#UVEKCFG@15.1700:EM_SVNR">
    <vt:lpwstr/>
  </property>
  <property fmtid="{D5CDD505-2E9C-101B-9397-08002B2CF9AE}" pid="55" name="FSC#UVEKCFG@15.1700:EM_Familienstand">
    <vt:lpwstr/>
  </property>
  <property fmtid="{D5CDD505-2E9C-101B-9397-08002B2CF9AE}" pid="56" name="FSC#UVEKCFG@15.1700:EM_Muttersprache">
    <vt:lpwstr/>
  </property>
  <property fmtid="{D5CDD505-2E9C-101B-9397-08002B2CF9AE}" pid="57" name="FSC#UVEKCFG@15.1700:EM_Geboren_in">
    <vt:lpwstr/>
  </property>
  <property fmtid="{D5CDD505-2E9C-101B-9397-08002B2CF9AE}" pid="58" name="FSC#UVEKCFG@15.1700:EM_Briefanrede">
    <vt:lpwstr/>
  </property>
  <property fmtid="{D5CDD505-2E9C-101B-9397-08002B2CF9AE}" pid="59" name="FSC#UVEKCFG@15.1700:EM_Kommunikationssprache">
    <vt:lpwstr/>
  </property>
  <property fmtid="{D5CDD505-2E9C-101B-9397-08002B2CF9AE}" pid="60" name="FSC#UVEKCFG@15.1700:EM_Webseite">
    <vt:lpwstr/>
  </property>
  <property fmtid="{D5CDD505-2E9C-101B-9397-08002B2CF9AE}" pid="61" name="FSC#UVEKCFG@15.1700:EM_TelNr_Business">
    <vt:lpwstr/>
  </property>
  <property fmtid="{D5CDD505-2E9C-101B-9397-08002B2CF9AE}" pid="62" name="FSC#UVEKCFG@15.1700:EM_TelNr_Private">
    <vt:lpwstr/>
  </property>
  <property fmtid="{D5CDD505-2E9C-101B-9397-08002B2CF9AE}" pid="63" name="FSC#UVEKCFG@15.1700:EM_TelNr_Mobile">
    <vt:lpwstr/>
  </property>
  <property fmtid="{D5CDD505-2E9C-101B-9397-08002B2CF9AE}" pid="64" name="FSC#UVEKCFG@15.1700:EM_TelNr_Other">
    <vt:lpwstr/>
  </property>
  <property fmtid="{D5CDD505-2E9C-101B-9397-08002B2CF9AE}" pid="65" name="FSC#UVEKCFG@15.1700:EM_TelNr_Fax">
    <vt:lpwstr/>
  </property>
  <property fmtid="{D5CDD505-2E9C-101B-9397-08002B2CF9AE}" pid="66" name="FSC#UVEKCFG@15.1700:EM_EMail1">
    <vt:lpwstr/>
  </property>
  <property fmtid="{D5CDD505-2E9C-101B-9397-08002B2CF9AE}" pid="67" name="FSC#UVEKCFG@15.1700:EM_EMail2">
    <vt:lpwstr/>
  </property>
  <property fmtid="{D5CDD505-2E9C-101B-9397-08002B2CF9AE}" pid="68" name="FSC#UVEKCFG@15.1700:EM_EMail3">
    <vt:lpwstr/>
  </property>
  <property fmtid="{D5CDD505-2E9C-101B-9397-08002B2CF9AE}" pid="69" name="FSC#UVEKCFG@15.1700:EM_Name">
    <vt:lpwstr/>
  </property>
  <property fmtid="{D5CDD505-2E9C-101B-9397-08002B2CF9AE}" pid="70" name="FSC#UVEKCFG@15.1700:EM_UID">
    <vt:lpwstr/>
  </property>
  <property fmtid="{D5CDD505-2E9C-101B-9397-08002B2CF9AE}" pid="71" name="FSC#UVEKCFG@15.1700:EM_Rechtsform">
    <vt:lpwstr/>
  </property>
  <property fmtid="{D5CDD505-2E9C-101B-9397-08002B2CF9AE}" pid="72" name="FSC#UVEKCFG@15.1700:EM_Klassifizierung">
    <vt:lpwstr/>
  </property>
  <property fmtid="{D5CDD505-2E9C-101B-9397-08002B2CF9AE}" pid="73" name="FSC#UVEKCFG@15.1700:EM_Gruendungsjahr">
    <vt:lpwstr/>
  </property>
  <property fmtid="{D5CDD505-2E9C-101B-9397-08002B2CF9AE}" pid="74" name="FSC#UVEKCFG@15.1700:EM_Versandart">
    <vt:lpwstr>B-Post</vt:lpwstr>
  </property>
  <property fmtid="{D5CDD505-2E9C-101B-9397-08002B2CF9AE}" pid="75" name="FSC#UVEKCFG@15.1700:EM_Versandvermek">
    <vt:lpwstr/>
  </property>
  <property fmtid="{D5CDD505-2E9C-101B-9397-08002B2CF9AE}" pid="76" name="FSC#UVEKCFG@15.1700:EM_Anrede">
    <vt:lpwstr/>
  </property>
  <property fmtid="{D5CDD505-2E9C-101B-9397-08002B2CF9AE}" pid="77" name="FSC#UVEKCFG@15.1700:EM_Titel">
    <vt:lpwstr/>
  </property>
  <property fmtid="{D5CDD505-2E9C-101B-9397-08002B2CF9AE}" pid="78" name="FSC#UVEKCFG@15.1700:EM_Nachgestellter_Titel">
    <vt:lpwstr/>
  </property>
  <property fmtid="{D5CDD505-2E9C-101B-9397-08002B2CF9AE}" pid="79" name="FSC#UVEKCFG@15.1700:EM_Vorname">
    <vt:lpwstr/>
  </property>
  <property fmtid="{D5CDD505-2E9C-101B-9397-08002B2CF9AE}" pid="80" name="FSC#UVEKCFG@15.1700:EM_Nachname">
    <vt:lpwstr/>
  </property>
  <property fmtid="{D5CDD505-2E9C-101B-9397-08002B2CF9AE}" pid="81" name="FSC#UVEKCFG@15.1700:EM_Kurzbezeichnung">
    <vt:lpwstr/>
  </property>
  <property fmtid="{D5CDD505-2E9C-101B-9397-08002B2CF9AE}" pid="82" name="FSC#UVEKCFG@15.1700:EM_Organisations_Zeile_1">
    <vt:lpwstr/>
  </property>
  <property fmtid="{D5CDD505-2E9C-101B-9397-08002B2CF9AE}" pid="83" name="FSC#UVEKCFG@15.1700:EM_Organisations_Zeile_2">
    <vt:lpwstr/>
  </property>
  <property fmtid="{D5CDD505-2E9C-101B-9397-08002B2CF9AE}" pid="84" name="FSC#UVEKCFG@15.1700:EM_Organisations_Zeile_3">
    <vt:lpwstr/>
  </property>
  <property fmtid="{D5CDD505-2E9C-101B-9397-08002B2CF9AE}" pid="85" name="FSC#UVEKCFG@15.1700:EM_Strasse">
    <vt:lpwstr/>
  </property>
  <property fmtid="{D5CDD505-2E9C-101B-9397-08002B2CF9AE}" pid="86" name="FSC#UVEKCFG@15.1700:EM_Hausnummer">
    <vt:lpwstr/>
  </property>
  <property fmtid="{D5CDD505-2E9C-101B-9397-08002B2CF9AE}" pid="87" name="FSC#UVEKCFG@15.1700:EM_Strasse2">
    <vt:lpwstr/>
  </property>
  <property fmtid="{D5CDD505-2E9C-101B-9397-08002B2CF9AE}" pid="88" name="FSC#UVEKCFG@15.1700:EM_Hausnummer_Zusatz">
    <vt:lpwstr/>
  </property>
  <property fmtid="{D5CDD505-2E9C-101B-9397-08002B2CF9AE}" pid="89" name="FSC#UVEKCFG@15.1700:EM_Postfach">
    <vt:lpwstr/>
  </property>
  <property fmtid="{D5CDD505-2E9C-101B-9397-08002B2CF9AE}" pid="90" name="FSC#UVEKCFG@15.1700:EM_PLZ">
    <vt:lpwstr/>
  </property>
  <property fmtid="{D5CDD505-2E9C-101B-9397-08002B2CF9AE}" pid="91" name="FSC#UVEKCFG@15.1700:EM_Ort">
    <vt:lpwstr/>
  </property>
  <property fmtid="{D5CDD505-2E9C-101B-9397-08002B2CF9AE}" pid="92" name="FSC#UVEKCFG@15.1700:EM_Land">
    <vt:lpwstr/>
  </property>
  <property fmtid="{D5CDD505-2E9C-101B-9397-08002B2CF9AE}" pid="93" name="FSC#UVEKCFG@15.1700:EM_E_Mail_Adresse">
    <vt:lpwstr/>
  </property>
  <property fmtid="{D5CDD505-2E9C-101B-9397-08002B2CF9AE}" pid="94" name="FSC#UVEKCFG@15.1700:EM_Funktionsbezeichnung">
    <vt:lpwstr/>
  </property>
  <property fmtid="{D5CDD505-2E9C-101B-9397-08002B2CF9AE}" pid="95" name="FSC#UVEKCFG@15.1700:EM_Serienbrieffeld_1">
    <vt:lpwstr/>
  </property>
  <property fmtid="{D5CDD505-2E9C-101B-9397-08002B2CF9AE}" pid="96" name="FSC#UVEKCFG@15.1700:EM_Serienbrieffeld_2">
    <vt:lpwstr/>
  </property>
  <property fmtid="{D5CDD505-2E9C-101B-9397-08002B2CF9AE}" pid="97" name="FSC#UVEKCFG@15.1700:EM_Serienbrieffeld_3">
    <vt:lpwstr/>
  </property>
  <property fmtid="{D5CDD505-2E9C-101B-9397-08002B2CF9AE}" pid="98" name="FSC#UVEKCFG@15.1700:EM_Serienbrieffeld_4">
    <vt:lpwstr/>
  </property>
  <property fmtid="{D5CDD505-2E9C-101B-9397-08002B2CF9AE}" pid="99" name="FSC#UVEKCFG@15.1700:EM_Serienbrieffeld_5">
    <vt:lpwstr/>
  </property>
  <property fmtid="{D5CDD505-2E9C-101B-9397-08002B2CF9AE}" pid="100" name="FSC#UVEKCFG@15.1700:EM_Address">
    <vt:lpwstr/>
  </property>
  <property fmtid="{D5CDD505-2E9C-101B-9397-08002B2CF9AE}" pid="101" name="FSC#UVEKCFG@15.1700:Abs_Nachname">
    <vt:lpwstr/>
  </property>
  <property fmtid="{D5CDD505-2E9C-101B-9397-08002B2CF9AE}" pid="102" name="FSC#UVEKCFG@15.1700:Abs_Vorname">
    <vt:lpwstr/>
  </property>
  <property fmtid="{D5CDD505-2E9C-101B-9397-08002B2CF9AE}" pid="103" name="FSC#UVEKCFG@15.1700:Abs_Zeichen">
    <vt:lpwstr/>
  </property>
  <property fmtid="{D5CDD505-2E9C-101B-9397-08002B2CF9AE}" pid="104" name="FSC#UVEKCFG@15.1700:Anrede">
    <vt:lpwstr/>
  </property>
  <property fmtid="{D5CDD505-2E9C-101B-9397-08002B2CF9AE}" pid="105" name="FSC#UVEKCFG@15.1700:EM_Versandartspez">
    <vt:lpwstr/>
  </property>
  <property fmtid="{D5CDD505-2E9C-101B-9397-08002B2CF9AE}" pid="106" name="FSC#UVEKCFG@15.1700:Briefdatum">
    <vt:lpwstr>28.09.2017</vt:lpwstr>
  </property>
  <property fmtid="{D5CDD505-2E9C-101B-9397-08002B2CF9AE}" pid="107" name="FSC#UVEKCFG@15.1700:Empf_Zeichen">
    <vt:lpwstr/>
  </property>
  <property fmtid="{D5CDD505-2E9C-101B-9397-08002B2CF9AE}" pid="108" name="FSC#UVEKCFG@15.1700:FilialePLZ">
    <vt:lpwstr/>
  </property>
  <property fmtid="{D5CDD505-2E9C-101B-9397-08002B2CF9AE}" pid="109" name="FSC#UVEKCFG@15.1700:Gegenstand">
    <vt:lpwstr>BETREFF</vt:lpwstr>
  </property>
  <property fmtid="{D5CDD505-2E9C-101B-9397-08002B2CF9AE}" pid="110" name="FSC#UVEKCFG@15.1700:Nummer">
    <vt:lpwstr>Q382-1436</vt:lpwstr>
  </property>
  <property fmtid="{D5CDD505-2E9C-101B-9397-08002B2CF9AE}" pid="111" name="FSC#UVEKCFG@15.1700:Unterschrift_Nachname">
    <vt:lpwstr/>
  </property>
  <property fmtid="{D5CDD505-2E9C-101B-9397-08002B2CF9AE}" pid="112" name="FSC#UVEKCFG@15.1700:Unterschrift_Vorname">
    <vt:lpwstr/>
  </property>
  <property fmtid="{D5CDD505-2E9C-101B-9397-08002B2CF9AE}" pid="113" name="FSC#COOELAK@1.1001:Subject">
    <vt:lpwstr/>
  </property>
  <property fmtid="{D5CDD505-2E9C-101B-9397-08002B2CF9AE}" pid="114" name="FSC#COOELAK@1.1001:FileReference">
    <vt:lpwstr>525-00 -01026</vt:lpwstr>
  </property>
  <property fmtid="{D5CDD505-2E9C-101B-9397-08002B2CF9AE}" pid="115" name="FSC#COOELAK@1.1001:FileRefYear">
    <vt:lpwstr>2008</vt:lpwstr>
  </property>
  <property fmtid="{D5CDD505-2E9C-101B-9397-08002B2CF9AE}" pid="116" name="FSC#COOELAK@1.1001:FileRefOrdinal">
    <vt:lpwstr>1026</vt:lpwstr>
  </property>
  <property fmtid="{D5CDD505-2E9C-101B-9397-08002B2CF9AE}" pid="117" name="FSC#COOELAK@1.1001:FileRefOU">
    <vt:lpwstr>I West</vt:lpwstr>
  </property>
  <property fmtid="{D5CDD505-2E9C-101B-9397-08002B2CF9AE}" pid="118" name="FSC#COOELAK@1.1001:Organization">
    <vt:lpwstr/>
  </property>
  <property fmtid="{D5CDD505-2E9C-101B-9397-08002B2CF9AE}" pid="119" name="FSC#COOELAK@1.1001:Owner">
    <vt:lpwstr>Röthlisberger Nicole</vt:lpwstr>
  </property>
  <property fmtid="{D5CDD505-2E9C-101B-9397-08002B2CF9AE}" pid="120" name="FSC#COOELAK@1.1001:OwnerExtension">
    <vt:lpwstr>+41 58 462 50 65</vt:lpwstr>
  </property>
  <property fmtid="{D5CDD505-2E9C-101B-9397-08002B2CF9AE}" pid="121" name="FSC#COOELAK@1.1001:OwnerFaxExtension">
    <vt:lpwstr>+41 58 468 25 90</vt:lpwstr>
  </property>
  <property fmtid="{D5CDD505-2E9C-101B-9397-08002B2CF9AE}" pid="122" name="FSC#COOELAK@1.1001:DispatchedBy">
    <vt:lpwstr/>
  </property>
  <property fmtid="{D5CDD505-2E9C-101B-9397-08002B2CF9AE}" pid="123" name="FSC#COOELAK@1.1001:DispatchedAt">
    <vt:lpwstr/>
  </property>
  <property fmtid="{D5CDD505-2E9C-101B-9397-08002B2CF9AE}" pid="124" name="FSC#COOELAK@1.1001:ApprovedBy">
    <vt:lpwstr/>
  </property>
  <property fmtid="{D5CDD505-2E9C-101B-9397-08002B2CF9AE}" pid="125" name="FSC#COOELAK@1.1001:ApprovedAt">
    <vt:lpwstr/>
  </property>
  <property fmtid="{D5CDD505-2E9C-101B-9397-08002B2CF9AE}" pid="126" name="FSC#COOELAK@1.1001:Department">
    <vt:lpwstr>Support F2 (ASTRA)</vt:lpwstr>
  </property>
  <property fmtid="{D5CDD505-2E9C-101B-9397-08002B2CF9AE}" pid="127" name="FSC#COOELAK@1.1001:CreatedAt">
    <vt:lpwstr>19.09.2017</vt:lpwstr>
  </property>
  <property fmtid="{D5CDD505-2E9C-101B-9397-08002B2CF9AE}" pid="128" name="FSC#COOELAK@1.1001:OU">
    <vt:lpwstr>Erhaltungsplanung F2 (ASTRA)</vt:lpwstr>
  </property>
  <property fmtid="{D5CDD505-2E9C-101B-9397-08002B2CF9AE}" pid="129" name="FSC#COOELAK@1.1001:Priority">
    <vt:lpwstr> ()</vt:lpwstr>
  </property>
  <property fmtid="{D5CDD505-2E9C-101B-9397-08002B2CF9AE}" pid="130" name="FSC#COOELAK@1.1001:ObjBarCode">
    <vt:lpwstr>*COO.2045.100.2.7163836*</vt:lpwstr>
  </property>
  <property fmtid="{D5CDD505-2E9C-101B-9397-08002B2CF9AE}" pid="131" name="FSC#COOELAK@1.1001:RefBarCode">
    <vt:lpwstr>*COO.2045.100.2.7163851*</vt:lpwstr>
  </property>
  <property fmtid="{D5CDD505-2E9C-101B-9397-08002B2CF9AE}" pid="132" name="FSC#COOELAK@1.1001:FileRefBarCode">
    <vt:lpwstr>*525-00 -01026*</vt:lpwstr>
  </property>
  <property fmtid="{D5CDD505-2E9C-101B-9397-08002B2CF9AE}" pid="133" name="FSC#COOELAK@1.1001:ExternalRef">
    <vt:lpwstr/>
  </property>
  <property fmtid="{D5CDD505-2E9C-101B-9397-08002B2CF9AE}" pid="134" name="FSC#COOELAK@1.1001:IncomingNumber">
    <vt:lpwstr/>
  </property>
  <property fmtid="{D5CDD505-2E9C-101B-9397-08002B2CF9AE}" pid="135" name="FSC#COOELAK@1.1001:IncomingSubject">
    <vt:lpwstr/>
  </property>
  <property fmtid="{D5CDD505-2E9C-101B-9397-08002B2CF9AE}" pid="136" name="FSC#COOELAK@1.1001:ProcessResponsible">
    <vt:lpwstr>Liechti Peter, Thun</vt:lpwstr>
  </property>
  <property fmtid="{D5CDD505-2E9C-101B-9397-08002B2CF9AE}" pid="137" name="FSC#COOELAK@1.1001:ProcessResponsiblePhone">
    <vt:lpwstr>+41 58 468 24 35</vt:lpwstr>
  </property>
  <property fmtid="{D5CDD505-2E9C-101B-9397-08002B2CF9AE}" pid="138" name="FSC#COOELAK@1.1001:ProcessResponsibleMail">
    <vt:lpwstr>peter.liechti@astra.admin.ch</vt:lpwstr>
  </property>
  <property fmtid="{D5CDD505-2E9C-101B-9397-08002B2CF9AE}" pid="139" name="FSC#COOELAK@1.1001:ProcessResponsibleFax">
    <vt:lpwstr>+41 58 468 25 90</vt:lpwstr>
  </property>
  <property fmtid="{D5CDD505-2E9C-101B-9397-08002B2CF9AE}" pid="140" name="FSC#COOELAK@1.1001:ApproverFirstName">
    <vt:lpwstr/>
  </property>
  <property fmtid="{D5CDD505-2E9C-101B-9397-08002B2CF9AE}" pid="141" name="FSC#COOELAK@1.1001:ApproverSurName">
    <vt:lpwstr/>
  </property>
  <property fmtid="{D5CDD505-2E9C-101B-9397-08002B2CF9AE}" pid="142" name="FSC#COOELAK@1.1001:ApproverTitle">
    <vt:lpwstr/>
  </property>
  <property fmtid="{D5CDD505-2E9C-101B-9397-08002B2CF9AE}" pid="143" name="FSC#COOELAK@1.1001:ExternalDate">
    <vt:lpwstr/>
  </property>
  <property fmtid="{D5CDD505-2E9C-101B-9397-08002B2CF9AE}" pid="144" name="FSC#COOELAK@1.1001:SettlementApprovedAt">
    <vt:lpwstr/>
  </property>
  <property fmtid="{D5CDD505-2E9C-101B-9397-08002B2CF9AE}" pid="145" name="FSC#COOELAK@1.1001:BaseNumber">
    <vt:lpwstr>525-00 </vt:lpwstr>
  </property>
  <property fmtid="{D5CDD505-2E9C-101B-9397-08002B2CF9AE}" pid="146" name="FSC#COOELAK@1.1001:CurrentUserRolePos">
    <vt:lpwstr>Sachbearbeiter/in</vt:lpwstr>
  </property>
  <property fmtid="{D5CDD505-2E9C-101B-9397-08002B2CF9AE}" pid="147" name="FSC#COOELAK@1.1001:CurrentUserEmail">
    <vt:lpwstr>leena.genser@astra.admin.ch</vt:lpwstr>
  </property>
  <property fmtid="{D5CDD505-2E9C-101B-9397-08002B2CF9AE}" pid="148" name="FSC#ELAKGOV@1.1001:PersonalSubjGender">
    <vt:lpwstr/>
  </property>
  <property fmtid="{D5CDD505-2E9C-101B-9397-08002B2CF9AE}" pid="149" name="FSC#ELAKGOV@1.1001:PersonalSubjFirstName">
    <vt:lpwstr/>
  </property>
  <property fmtid="{D5CDD505-2E9C-101B-9397-08002B2CF9AE}" pid="150" name="FSC#ELAKGOV@1.1001:PersonalSubjSurName">
    <vt:lpwstr/>
  </property>
  <property fmtid="{D5CDD505-2E9C-101B-9397-08002B2CF9AE}" pid="151" name="FSC#ELAKGOV@1.1001:PersonalSubjSalutation">
    <vt:lpwstr/>
  </property>
  <property fmtid="{D5CDD505-2E9C-101B-9397-08002B2CF9AE}" pid="152" name="FSC#ELAKGOV@1.1001:PersonalSubjAddress">
    <vt:lpwstr/>
  </property>
  <property fmtid="{D5CDD505-2E9C-101B-9397-08002B2CF9AE}" pid="153" name="FSC#ATSTATECFG@1.1001:Office">
    <vt:lpwstr/>
  </property>
  <property fmtid="{D5CDD505-2E9C-101B-9397-08002B2CF9AE}" pid="154" name="FSC#ATSTATECFG@1.1001:Agent">
    <vt:lpwstr/>
  </property>
  <property fmtid="{D5CDD505-2E9C-101B-9397-08002B2CF9AE}" pid="155" name="FSC#ATSTATECFG@1.1001:AgentPhone">
    <vt:lpwstr/>
  </property>
  <property fmtid="{D5CDD505-2E9C-101B-9397-08002B2CF9AE}" pid="156" name="FSC#ATSTATECFG@1.1001:DepartmentFax">
    <vt:lpwstr/>
  </property>
  <property fmtid="{D5CDD505-2E9C-101B-9397-08002B2CF9AE}" pid="157" name="FSC#ATSTATECFG@1.1001:DepartmentEmail">
    <vt:lpwstr/>
  </property>
  <property fmtid="{D5CDD505-2E9C-101B-9397-08002B2CF9AE}" pid="158" name="FSC#ATSTATECFG@1.1001:SubfileDate">
    <vt:lpwstr/>
  </property>
  <property fmtid="{D5CDD505-2E9C-101B-9397-08002B2CF9AE}" pid="159" name="FSC#ATSTATECFG@1.1001:SubfileSubject">
    <vt:lpwstr>6_ZEBNS_2017-2022_Mengengerüst</vt:lpwstr>
  </property>
  <property fmtid="{D5CDD505-2E9C-101B-9397-08002B2CF9AE}" pid="160" name="FSC#ATSTATECFG@1.1001:DepartmentZipCode">
    <vt:lpwstr/>
  </property>
  <property fmtid="{D5CDD505-2E9C-101B-9397-08002B2CF9AE}" pid="161" name="FSC#ATSTATECFG@1.1001:DepartmentCountry">
    <vt:lpwstr/>
  </property>
  <property fmtid="{D5CDD505-2E9C-101B-9397-08002B2CF9AE}" pid="162" name="FSC#ATSTATECFG@1.1001:DepartmentCity">
    <vt:lpwstr/>
  </property>
  <property fmtid="{D5CDD505-2E9C-101B-9397-08002B2CF9AE}" pid="163" name="FSC#ATSTATECFG@1.1001:DepartmentStreet">
    <vt:lpwstr/>
  </property>
  <property fmtid="{D5CDD505-2E9C-101B-9397-08002B2CF9AE}" pid="164" name="FSC#ATSTATECFG@1.1001:DepartmentDVR">
    <vt:lpwstr/>
  </property>
  <property fmtid="{D5CDD505-2E9C-101B-9397-08002B2CF9AE}" pid="165" name="FSC#ATSTATECFG@1.1001:DepartmentUID">
    <vt:lpwstr/>
  </property>
  <property fmtid="{D5CDD505-2E9C-101B-9397-08002B2CF9AE}" pid="166" name="FSC#ATSTATECFG@1.1001:SubfileReference">
    <vt:lpwstr>525-00 -01026/00029/00004/00003/00015/00003/00001</vt:lpwstr>
  </property>
  <property fmtid="{D5CDD505-2E9C-101B-9397-08002B2CF9AE}" pid="167" name="FSC#ATSTATECFG@1.1001:Clause">
    <vt:lpwstr/>
  </property>
  <property fmtid="{D5CDD505-2E9C-101B-9397-08002B2CF9AE}" pid="168" name="FSC#ATSTATECFG@1.1001:ApprovedSignature">
    <vt:lpwstr/>
  </property>
  <property fmtid="{D5CDD505-2E9C-101B-9397-08002B2CF9AE}" pid="169" name="FSC#ATSTATECFG@1.1001:BankAccount">
    <vt:lpwstr/>
  </property>
  <property fmtid="{D5CDD505-2E9C-101B-9397-08002B2CF9AE}" pid="170" name="FSC#ATSTATECFG@1.1001:BankAccountOwner">
    <vt:lpwstr/>
  </property>
  <property fmtid="{D5CDD505-2E9C-101B-9397-08002B2CF9AE}" pid="171" name="FSC#ATSTATECFG@1.1001:BankInstitute">
    <vt:lpwstr/>
  </property>
  <property fmtid="{D5CDD505-2E9C-101B-9397-08002B2CF9AE}" pid="172" name="FSC#ATSTATECFG@1.1001:BankAccountID">
    <vt:lpwstr/>
  </property>
  <property fmtid="{D5CDD505-2E9C-101B-9397-08002B2CF9AE}" pid="173" name="FSC#ATSTATECFG@1.1001:BankAccountIBAN">
    <vt:lpwstr/>
  </property>
  <property fmtid="{D5CDD505-2E9C-101B-9397-08002B2CF9AE}" pid="174" name="FSC#ATSTATECFG@1.1001:BankAccountBIC">
    <vt:lpwstr/>
  </property>
  <property fmtid="{D5CDD505-2E9C-101B-9397-08002B2CF9AE}" pid="175" name="FSC#ATSTATECFG@1.1001:BankName">
    <vt:lpwstr/>
  </property>
  <property fmtid="{D5CDD505-2E9C-101B-9397-08002B2CF9AE}" pid="176" name="FSC#COOSYSTEM@1.1:Container">
    <vt:lpwstr>COO.2045.100.2.7163836</vt:lpwstr>
  </property>
  <property fmtid="{D5CDD505-2E9C-101B-9397-08002B2CF9AE}" pid="177" name="FSC#FSCFOLIO@1.1001:docpropproject">
    <vt:lpwstr/>
  </property>
  <property fmtid="{D5CDD505-2E9C-101B-9397-08002B2CF9AE}" pid="178" name="MSIP_Label_245c3252-146d-46f3-8062-82cd8c8d7e7d_Enabled">
    <vt:lpwstr>true</vt:lpwstr>
  </property>
  <property fmtid="{D5CDD505-2E9C-101B-9397-08002B2CF9AE}" pid="179" name="MSIP_Label_245c3252-146d-46f3-8062-82cd8c8d7e7d_SetDate">
    <vt:lpwstr>2024-10-18T11:40:34Z</vt:lpwstr>
  </property>
  <property fmtid="{D5CDD505-2E9C-101B-9397-08002B2CF9AE}" pid="180" name="MSIP_Label_245c3252-146d-46f3-8062-82cd8c8d7e7d_Method">
    <vt:lpwstr>Privileged</vt:lpwstr>
  </property>
  <property fmtid="{D5CDD505-2E9C-101B-9397-08002B2CF9AE}" pid="181" name="MSIP_Label_245c3252-146d-46f3-8062-82cd8c8d7e7d_Name">
    <vt:lpwstr>L1</vt:lpwstr>
  </property>
  <property fmtid="{D5CDD505-2E9C-101B-9397-08002B2CF9AE}" pid="182" name="MSIP_Label_245c3252-146d-46f3-8062-82cd8c8d7e7d_SiteId">
    <vt:lpwstr>6ae27add-8276-4a38-88c1-3a9c1f973767</vt:lpwstr>
  </property>
  <property fmtid="{D5CDD505-2E9C-101B-9397-08002B2CF9AE}" pid="183" name="MSIP_Label_245c3252-146d-46f3-8062-82cd8c8d7e7d_ActionId">
    <vt:lpwstr>84603b01-6e4f-4028-9eb5-ca92dd249116</vt:lpwstr>
  </property>
  <property fmtid="{D5CDD505-2E9C-101B-9397-08002B2CF9AE}" pid="184" name="MSIP_Label_245c3252-146d-46f3-8062-82cd8c8d7e7d_ContentBits">
    <vt:lpwstr>0</vt:lpwstr>
  </property>
  <property fmtid="{D5CDD505-2E9C-101B-9397-08002B2CF9AE}" pid="185" name="Label">
    <vt:lpwstr>Not Classified</vt:lpwstr>
  </property>
</Properties>
</file>